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autoCompressPictures="0"/>
  <mc:AlternateContent xmlns:mc="http://schemas.openxmlformats.org/markup-compatibility/2006">
    <mc:Choice Requires="x15">
      <x15ac:absPath xmlns:x15ac="http://schemas.microsoft.com/office/spreadsheetml/2010/11/ac" url="C:\Users\marcy\Google Drive\MARCY'S FILES\ASKAFS\CALL CENTER MANAGER\FORMS\"/>
    </mc:Choice>
  </mc:AlternateContent>
  <bookViews>
    <workbookView xWindow="0" yWindow="0" windowWidth="19665" windowHeight="7965" tabRatio="782"/>
  </bookViews>
  <sheets>
    <sheet name="START HERE!" sheetId="5" r:id="rId1"/>
    <sheet name="1. INCOME" sheetId="9" r:id="rId2"/>
    <sheet name="2. SAVINGS" sheetId="10" r:id="rId3"/>
    <sheet name="3. EXPENSES - HOUSE &amp; TRANSP" sheetId="11" r:id="rId4"/>
    <sheet name="4. EXPENSES - LIVING" sheetId="12" r:id="rId5"/>
    <sheet name="5. DEBTS" sheetId="13" r:id="rId6"/>
    <sheet name="SUMMARY &amp; SUBMIT" sheetId="14" r:id="rId7"/>
    <sheet name="How To - Spending Plan" sheetId="15" state="hidden" r:id="rId8"/>
    <sheet name="Spending Plan" sheetId="6" state="hidden" r:id="rId9"/>
    <sheet name="Living Expense Tracker" sheetId="16" state="hidden" r:id="rId10"/>
    <sheet name="Formulas" sheetId="8" state="hidden" r:id="rId11"/>
  </sheets>
  <definedNames>
    <definedName name="PayFrequency">Formulas!$A$1:$A$5</definedName>
    <definedName name="_xlnm.Print_Area" localSheetId="1">'1. INCOME'!$A$1:$N$30</definedName>
    <definedName name="_xlnm.Print_Area" localSheetId="2">'2. SAVINGS'!$A$2:$N$19</definedName>
    <definedName name="_xlnm.Print_Area" localSheetId="3">'3. EXPENSES - HOUSE &amp; TRANSP'!$A$1:$N$46</definedName>
    <definedName name="_xlnm.Print_Area" localSheetId="4">'4. EXPENSES - LIVING'!$A$1:$N$66</definedName>
    <definedName name="_xlnm.Print_Area" localSheetId="5">'5. DEBTS'!$A$1:$N$38</definedName>
    <definedName name="_xlnm.Print_Area" localSheetId="7">'How To - Spending Plan'!$A$1:$N$6</definedName>
    <definedName name="_xlnm.Print_Area" localSheetId="0">'START HERE!'!$A$1:$N$10</definedName>
    <definedName name="_xlnm.Print_Area" localSheetId="6">'SUMMARY &amp; SUBMIT'!$A$1:$N$29</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G19" i="9" l="1"/>
  <c r="G18" i="9"/>
  <c r="G22" i="9"/>
  <c r="H22" i="9"/>
  <c r="I20" i="9"/>
  <c r="I22" i="9"/>
  <c r="H24" i="9"/>
  <c r="H5" i="14"/>
  <c r="G37" i="13"/>
  <c r="G26" i="14"/>
  <c r="H26" i="14"/>
  <c r="H37" i="13"/>
  <c r="G25" i="14"/>
  <c r="H25" i="14"/>
  <c r="G15" i="12"/>
  <c r="G30" i="12"/>
  <c r="G44" i="12"/>
  <c r="G62" i="12"/>
  <c r="H65" i="12"/>
  <c r="H12" i="14"/>
  <c r="G24" i="14"/>
  <c r="H24" i="14"/>
  <c r="H45" i="11"/>
  <c r="H11" i="14"/>
  <c r="G23" i="14"/>
  <c r="H23" i="14"/>
  <c r="G26" i="11"/>
  <c r="I26" i="11"/>
  <c r="H29" i="11"/>
  <c r="H10" i="14"/>
  <c r="G22" i="14"/>
  <c r="H22" i="14"/>
  <c r="H18" i="10"/>
  <c r="H8" i="14"/>
  <c r="G21" i="14"/>
  <c r="H21" i="14"/>
  <c r="H13" i="14"/>
  <c r="H15" i="14"/>
  <c r="G20" i="14"/>
  <c r="H20" i="14"/>
  <c r="G4" i="6"/>
  <c r="E4" i="16"/>
  <c r="G3" i="6"/>
  <c r="E3" i="16"/>
  <c r="F51" i="16"/>
  <c r="F35" i="16"/>
  <c r="F24" i="16"/>
  <c r="F16" i="16"/>
  <c r="F52" i="16"/>
  <c r="AJ51" i="16"/>
  <c r="AI51" i="16"/>
  <c r="AH51" i="16"/>
  <c r="AG51" i="16"/>
  <c r="AF51" i="16"/>
  <c r="AE51" i="16"/>
  <c r="AD51" i="16"/>
  <c r="AC51" i="16"/>
  <c r="AB51" i="16"/>
  <c r="AA51" i="16"/>
  <c r="Z51" i="16"/>
  <c r="Y51" i="16"/>
  <c r="X51" i="16"/>
  <c r="W51" i="16"/>
  <c r="V51" i="16"/>
  <c r="U51" i="16"/>
  <c r="T51" i="16"/>
  <c r="S51" i="16"/>
  <c r="R51" i="16"/>
  <c r="Q51" i="16"/>
  <c r="P51" i="16"/>
  <c r="O51" i="16"/>
  <c r="N51" i="16"/>
  <c r="M51" i="16"/>
  <c r="L51" i="16"/>
  <c r="K51" i="16"/>
  <c r="J51" i="16"/>
  <c r="I51" i="16"/>
  <c r="H51" i="16"/>
  <c r="G51" i="16"/>
  <c r="AJ35" i="16"/>
  <c r="AI35" i="16"/>
  <c r="AH35" i="16"/>
  <c r="AG35" i="16"/>
  <c r="AF35" i="16"/>
  <c r="AE35" i="16"/>
  <c r="AD35" i="16"/>
  <c r="AC35" i="16"/>
  <c r="AB35" i="16"/>
  <c r="AA35" i="16"/>
  <c r="Z35" i="16"/>
  <c r="Y35" i="16"/>
  <c r="X35" i="16"/>
  <c r="W35" i="16"/>
  <c r="V35" i="16"/>
  <c r="U35" i="16"/>
  <c r="T35" i="16"/>
  <c r="S35" i="16"/>
  <c r="R35" i="16"/>
  <c r="Q35" i="16"/>
  <c r="P35" i="16"/>
  <c r="O35" i="16"/>
  <c r="N35" i="16"/>
  <c r="M35" i="16"/>
  <c r="L35" i="16"/>
  <c r="K35" i="16"/>
  <c r="J35" i="16"/>
  <c r="I35" i="16"/>
  <c r="H35" i="16"/>
  <c r="G35" i="16"/>
  <c r="AJ24" i="16"/>
  <c r="AI24" i="16"/>
  <c r="AH24" i="16"/>
  <c r="AG24" i="16"/>
  <c r="AF24" i="16"/>
  <c r="AE24" i="16"/>
  <c r="AD24" i="16"/>
  <c r="AC24" i="16"/>
  <c r="AB24" i="16"/>
  <c r="AA24" i="16"/>
  <c r="Z24" i="16"/>
  <c r="Y24" i="16"/>
  <c r="X24" i="16"/>
  <c r="W24" i="16"/>
  <c r="V24" i="16"/>
  <c r="U24" i="16"/>
  <c r="T24" i="16"/>
  <c r="S24" i="16"/>
  <c r="R24" i="16"/>
  <c r="Q24" i="16"/>
  <c r="P24" i="16"/>
  <c r="O24" i="16"/>
  <c r="N24" i="16"/>
  <c r="M24" i="16"/>
  <c r="L24" i="16"/>
  <c r="K24" i="16"/>
  <c r="J24" i="16"/>
  <c r="I24" i="16"/>
  <c r="H24" i="16"/>
  <c r="G24" i="16"/>
  <c r="AJ16" i="16"/>
  <c r="AI16" i="16"/>
  <c r="AH16" i="16"/>
  <c r="AG16" i="16"/>
  <c r="AF16" i="16"/>
  <c r="AE16" i="16"/>
  <c r="AD16" i="16"/>
  <c r="AC16" i="16"/>
  <c r="AB16" i="16"/>
  <c r="AA16" i="16"/>
  <c r="Z16" i="16"/>
  <c r="Y16" i="16"/>
  <c r="X16" i="16"/>
  <c r="W16" i="16"/>
  <c r="V16" i="16"/>
  <c r="U16" i="16"/>
  <c r="T16" i="16"/>
  <c r="S16" i="16"/>
  <c r="R16" i="16"/>
  <c r="Q16" i="16"/>
  <c r="P16" i="16"/>
  <c r="O16" i="16"/>
  <c r="N16" i="16"/>
  <c r="M16" i="16"/>
  <c r="L16" i="16"/>
  <c r="K16" i="16"/>
  <c r="J16" i="16"/>
  <c r="I16" i="16"/>
  <c r="H16" i="16"/>
  <c r="G16" i="16"/>
  <c r="AJ52" i="16"/>
  <c r="AI52" i="16"/>
  <c r="AH52" i="16"/>
  <c r="AG52" i="16"/>
  <c r="AF52" i="16"/>
  <c r="AE52" i="16"/>
  <c r="AD52" i="16"/>
  <c r="AC52" i="16"/>
  <c r="AB52" i="16"/>
  <c r="AA52" i="16"/>
  <c r="Z52" i="16"/>
  <c r="Y52" i="16"/>
  <c r="X52" i="16"/>
  <c r="W52" i="16"/>
  <c r="V52" i="16"/>
  <c r="U52" i="16"/>
  <c r="T52" i="16"/>
  <c r="S52" i="16"/>
  <c r="R52" i="16"/>
  <c r="Q52" i="16"/>
  <c r="P52" i="16"/>
  <c r="O52" i="16"/>
  <c r="N52" i="16"/>
  <c r="M52" i="16"/>
  <c r="L52" i="16"/>
  <c r="K52" i="16"/>
  <c r="J52" i="16"/>
  <c r="I52" i="16"/>
  <c r="H52" i="16"/>
  <c r="G52" i="16"/>
  <c r="L5" i="16"/>
  <c r="G53" i="6"/>
  <c r="G10" i="6"/>
  <c r="G9" i="6"/>
  <c r="I19" i="9"/>
  <c r="G11" i="6"/>
  <c r="G16" i="6"/>
  <c r="G15" i="6"/>
  <c r="G14" i="6"/>
  <c r="G13" i="6"/>
  <c r="G12" i="6"/>
  <c r="E10" i="6"/>
  <c r="R5" i="6"/>
  <c r="G24" i="6"/>
  <c r="H24" i="6"/>
  <c r="O10" i="6"/>
  <c r="E9" i="6"/>
  <c r="E11" i="6"/>
  <c r="F21" i="6"/>
  <c r="G21" i="6"/>
  <c r="G17" i="6"/>
  <c r="G72" i="6"/>
  <c r="G22" i="6"/>
  <c r="G23" i="6"/>
  <c r="G25" i="6"/>
  <c r="G27" i="6"/>
  <c r="G28" i="6"/>
  <c r="G29" i="6"/>
  <c r="G30" i="6"/>
  <c r="G31" i="6"/>
  <c r="G32" i="6"/>
  <c r="G33" i="6"/>
  <c r="G34" i="6"/>
  <c r="G35" i="6"/>
  <c r="G37" i="6"/>
  <c r="G75" i="6"/>
  <c r="G42" i="6"/>
  <c r="G43" i="6"/>
  <c r="G44" i="6"/>
  <c r="G45" i="6"/>
  <c r="G46" i="6"/>
  <c r="G47" i="6"/>
  <c r="G76" i="6"/>
  <c r="O9" i="6"/>
  <c r="O11" i="6"/>
  <c r="O12" i="6"/>
  <c r="O13" i="6"/>
  <c r="O15" i="6"/>
  <c r="G73" i="6"/>
  <c r="O51" i="6"/>
  <c r="O52" i="6"/>
  <c r="O53" i="6"/>
  <c r="O54" i="6"/>
  <c r="O55" i="6"/>
  <c r="O56" i="6"/>
  <c r="O57" i="6"/>
  <c r="O58" i="6"/>
  <c r="O59" i="6"/>
  <c r="O60" i="6"/>
  <c r="O61" i="6"/>
  <c r="O62" i="6"/>
  <c r="O63" i="6"/>
  <c r="O64" i="6"/>
  <c r="O65" i="6"/>
  <c r="O39" i="6"/>
  <c r="O40" i="6"/>
  <c r="O41" i="6"/>
  <c r="O42" i="6"/>
  <c r="O43" i="6"/>
  <c r="O44" i="6"/>
  <c r="O45" i="6"/>
  <c r="O46" i="6"/>
  <c r="O47" i="6"/>
  <c r="O48" i="6"/>
  <c r="O49" i="6"/>
  <c r="O28" i="6"/>
  <c r="O29" i="6"/>
  <c r="O30" i="6"/>
  <c r="O31" i="6"/>
  <c r="O32" i="6"/>
  <c r="O33" i="6"/>
  <c r="O34" i="6"/>
  <c r="O35" i="6"/>
  <c r="O36" i="6"/>
  <c r="O37" i="6"/>
  <c r="O22" i="6"/>
  <c r="O23" i="6"/>
  <c r="O24" i="6"/>
  <c r="O25" i="6"/>
  <c r="O26" i="6"/>
  <c r="O67" i="6"/>
  <c r="G77" i="6"/>
  <c r="G52" i="6"/>
  <c r="G54" i="6"/>
  <c r="G55" i="6"/>
  <c r="G56" i="6"/>
  <c r="G57" i="6"/>
  <c r="G58" i="6"/>
  <c r="G59" i="6"/>
  <c r="G60" i="6"/>
  <c r="G61" i="6"/>
  <c r="G62" i="6"/>
  <c r="G63" i="6"/>
  <c r="G64" i="6"/>
  <c r="G65" i="6"/>
  <c r="G66" i="6"/>
  <c r="G67" i="6"/>
  <c r="G78" i="6"/>
  <c r="G79" i="6"/>
  <c r="H78" i="6"/>
  <c r="H9" i="6"/>
  <c r="H10" i="6"/>
  <c r="H11" i="6"/>
  <c r="H12" i="6"/>
  <c r="H13" i="6"/>
  <c r="H14" i="6"/>
  <c r="H15" i="6"/>
  <c r="H16" i="6"/>
  <c r="H17" i="6"/>
  <c r="H52" i="6"/>
  <c r="H53" i="6"/>
  <c r="H54" i="6"/>
  <c r="H55" i="6"/>
  <c r="H56" i="6"/>
  <c r="H57" i="6"/>
  <c r="H58" i="6"/>
  <c r="H59" i="6"/>
  <c r="H60" i="6"/>
  <c r="H61" i="6"/>
  <c r="H62" i="6"/>
  <c r="H63" i="6"/>
  <c r="H64" i="6"/>
  <c r="H65" i="6"/>
  <c r="H66" i="6"/>
  <c r="H67" i="6"/>
  <c r="M78" i="6"/>
  <c r="L78" i="6"/>
  <c r="F52" i="6"/>
  <c r="F53" i="6"/>
  <c r="F54" i="6"/>
  <c r="F55" i="6"/>
  <c r="F56" i="6"/>
  <c r="F57" i="6"/>
  <c r="F58" i="6"/>
  <c r="F59" i="6"/>
  <c r="F60" i="6"/>
  <c r="F61" i="6"/>
  <c r="F62" i="6"/>
  <c r="F63" i="6"/>
  <c r="F64" i="6"/>
  <c r="F65" i="6"/>
  <c r="F66" i="6"/>
  <c r="F67" i="6"/>
  <c r="D66" i="6"/>
  <c r="D65" i="6"/>
  <c r="D64" i="6"/>
  <c r="D63" i="6"/>
  <c r="D62" i="6"/>
  <c r="D61" i="6"/>
  <c r="D60" i="6"/>
  <c r="D59" i="6"/>
  <c r="D58" i="6"/>
  <c r="D57" i="6"/>
  <c r="D56" i="6"/>
  <c r="D55" i="6"/>
  <c r="D54" i="6"/>
  <c r="D53" i="6"/>
  <c r="D52" i="6"/>
  <c r="F43" i="6"/>
  <c r="F42" i="6"/>
  <c r="N13" i="6"/>
  <c r="N12" i="6"/>
  <c r="N11" i="6"/>
  <c r="N10" i="6"/>
  <c r="N9" i="6"/>
  <c r="C16" i="6"/>
  <c r="C15" i="6"/>
  <c r="C14" i="6"/>
  <c r="C13" i="6"/>
  <c r="C12" i="6"/>
  <c r="F11" i="6"/>
  <c r="C11" i="6"/>
  <c r="F10" i="6"/>
  <c r="C10" i="6"/>
  <c r="F9" i="6"/>
  <c r="C9" i="6"/>
  <c r="I13" i="14"/>
  <c r="I37" i="13"/>
  <c r="I15" i="14"/>
  <c r="H19" i="9"/>
  <c r="I21" i="9"/>
  <c r="H21" i="9"/>
  <c r="G21" i="9"/>
  <c r="H20" i="9"/>
  <c r="G20" i="9"/>
  <c r="I18" i="9"/>
  <c r="H18" i="9"/>
  <c r="I17" i="9"/>
  <c r="H17" i="9"/>
  <c r="G17" i="9"/>
  <c r="H21" i="6"/>
  <c r="H22" i="6"/>
  <c r="H23" i="6"/>
  <c r="H25" i="6"/>
  <c r="O68" i="6"/>
  <c r="P9" i="6"/>
  <c r="P10" i="6"/>
  <c r="P12" i="6"/>
  <c r="P13" i="6"/>
  <c r="P15" i="6"/>
  <c r="H27" i="6"/>
  <c r="H28" i="6"/>
  <c r="H29" i="6"/>
  <c r="H30" i="6"/>
  <c r="H31" i="6"/>
  <c r="H32" i="6"/>
  <c r="H33" i="6"/>
  <c r="H34" i="6"/>
  <c r="H35" i="6"/>
  <c r="H37" i="6"/>
  <c r="H42" i="6"/>
  <c r="H44" i="6"/>
  <c r="H45" i="6"/>
  <c r="H46" i="6"/>
  <c r="H47" i="6"/>
  <c r="P51" i="6"/>
  <c r="P52" i="6"/>
  <c r="P53" i="6"/>
  <c r="P54" i="6"/>
  <c r="P55" i="6"/>
  <c r="P56" i="6"/>
  <c r="P57" i="6"/>
  <c r="P58" i="6"/>
  <c r="P59" i="6"/>
  <c r="P60" i="6"/>
  <c r="P61" i="6"/>
  <c r="P62" i="6"/>
  <c r="P63" i="6"/>
  <c r="P64" i="6"/>
  <c r="P65" i="6"/>
  <c r="P39" i="6"/>
  <c r="P40" i="6"/>
  <c r="P41" i="6"/>
  <c r="P42" i="6"/>
  <c r="P43" i="6"/>
  <c r="P44" i="6"/>
  <c r="P45" i="6"/>
  <c r="P46" i="6"/>
  <c r="P47" i="6"/>
  <c r="P48" i="6"/>
  <c r="P49" i="6"/>
  <c r="P28" i="6"/>
  <c r="P29" i="6"/>
  <c r="P30" i="6"/>
  <c r="P31" i="6"/>
  <c r="P32" i="6"/>
  <c r="P33" i="6"/>
  <c r="P34" i="6"/>
  <c r="P35" i="6"/>
  <c r="P36" i="6"/>
  <c r="P37" i="6"/>
  <c r="P22" i="6"/>
  <c r="P23" i="6"/>
  <c r="P24" i="6"/>
  <c r="P25" i="6"/>
  <c r="P26" i="6"/>
  <c r="P67" i="6"/>
  <c r="L72" i="6"/>
  <c r="L73" i="6"/>
  <c r="L75" i="6"/>
  <c r="L76" i="6"/>
  <c r="L77" i="6"/>
  <c r="L79" i="6"/>
  <c r="H75" i="6"/>
  <c r="M73" i="6"/>
  <c r="M77" i="6"/>
  <c r="M76" i="6"/>
  <c r="M75" i="6"/>
  <c r="H77" i="6"/>
  <c r="H76" i="6"/>
  <c r="H73" i="6"/>
  <c r="H68" i="6"/>
  <c r="G68" i="6"/>
  <c r="P68" i="6"/>
  <c r="H38" i="6"/>
  <c r="G38" i="6"/>
  <c r="H48" i="6"/>
  <c r="G48" i="6"/>
  <c r="P16" i="6"/>
  <c r="O16" i="6"/>
</calcChain>
</file>

<file path=xl/sharedStrings.xml><?xml version="1.0" encoding="utf-8"?>
<sst xmlns="http://schemas.openxmlformats.org/spreadsheetml/2006/main" count="416" uniqueCount="274">
  <si>
    <t>LIVING EXPENSE 35-45%</t>
  </si>
  <si>
    <t>Household</t>
  </si>
  <si>
    <t>Groceries</t>
  </si>
  <si>
    <t>Household Items</t>
  </si>
  <si>
    <t>Personal Items</t>
  </si>
  <si>
    <t>Total Income</t>
  </si>
  <si>
    <t>Other</t>
  </si>
  <si>
    <t>SAVINGS 5-15%</t>
  </si>
  <si>
    <t>Subtotal:</t>
  </si>
  <si>
    <t>Dining Out</t>
  </si>
  <si>
    <t>Movies/Events</t>
  </si>
  <si>
    <t>Total Savings</t>
  </si>
  <si>
    <t>Travel</t>
  </si>
  <si>
    <t>HOUSING 30-40%</t>
  </si>
  <si>
    <t>Miscellaneous</t>
  </si>
  <si>
    <t>Gifts</t>
  </si>
  <si>
    <t>Water</t>
  </si>
  <si>
    <t>Gas</t>
  </si>
  <si>
    <t>Total Living Exp:</t>
  </si>
  <si>
    <t>DEBT 0-10%</t>
  </si>
  <si>
    <t>Total Housing:</t>
  </si>
  <si>
    <t>TRANSPORTATION 10-15%</t>
  </si>
  <si>
    <t>Total Transportation</t>
  </si>
  <si>
    <t>Total Debt</t>
  </si>
  <si>
    <t>HOA</t>
  </si>
  <si>
    <t>Cell Phones</t>
  </si>
  <si>
    <t>Insurance &amp; Registration</t>
  </si>
  <si>
    <t>Gasoline</t>
  </si>
  <si>
    <t>Regular Savings</t>
  </si>
  <si>
    <t>Rent Payment</t>
  </si>
  <si>
    <t>Electric</t>
  </si>
  <si>
    <t>Trash</t>
  </si>
  <si>
    <t>Charitable</t>
  </si>
  <si>
    <t>Student Loan</t>
  </si>
  <si>
    <t>Clothes/Shoes</t>
  </si>
  <si>
    <t>Pets</t>
  </si>
  <si>
    <t>CURRENT</t>
  </si>
  <si>
    <t>TAKE HOME EARNINGS</t>
  </si>
  <si>
    <t xml:space="preserve">Name: </t>
  </si>
  <si>
    <t xml:space="preserve">Email: </t>
  </si>
  <si>
    <t>balance:</t>
  </si>
  <si>
    <t>Home Phone</t>
  </si>
  <si>
    <t>Car Payment (2)</t>
  </si>
  <si>
    <t>Car Payment (1)</t>
  </si>
  <si>
    <t>TARGET</t>
  </si>
  <si>
    <t>Other Housing Expenses</t>
  </si>
  <si>
    <t>Communications &amp; Entertainment</t>
  </si>
  <si>
    <t>Cable / Internet</t>
  </si>
  <si>
    <t>Standard Maintenance</t>
  </si>
  <si>
    <t>Hair Cuts</t>
  </si>
  <si>
    <t>Contacts/Glasses</t>
  </si>
  <si>
    <t>Gym Fees/Club Memberships</t>
  </si>
  <si>
    <t>Liquor/Beer/Wine</t>
  </si>
  <si>
    <t>Coffee/Specialty Drinks</t>
  </si>
  <si>
    <t>Children:</t>
  </si>
  <si>
    <t>Allowances</t>
  </si>
  <si>
    <t>School Lunches</t>
  </si>
  <si>
    <t>School Supplies</t>
  </si>
  <si>
    <t>Diapers</t>
  </si>
  <si>
    <t>Babysitting</t>
  </si>
  <si>
    <t>Activities/Sports/Lessons</t>
  </si>
  <si>
    <t>Toys</t>
  </si>
  <si>
    <t>Life Insurance / Legal</t>
  </si>
  <si>
    <t>Books/eBooks/Magazines</t>
  </si>
  <si>
    <t>Childcare</t>
  </si>
  <si>
    <t>=Surplus/(Shortfall)</t>
  </si>
  <si>
    <t>Housing</t>
  </si>
  <si>
    <t>Transportation</t>
  </si>
  <si>
    <t>Living Expenses</t>
  </si>
  <si>
    <t>CASH FLOW SUMMARY</t>
  </si>
  <si>
    <t>Tuition</t>
  </si>
  <si>
    <t>Emergency Account</t>
  </si>
  <si>
    <t>Med Premiums / CoPay</t>
  </si>
  <si>
    <t>Dry Cleaning/Laundromat</t>
  </si>
  <si>
    <t>Savings</t>
  </si>
  <si>
    <t>Cigarettes/Tobacco Products</t>
  </si>
  <si>
    <t>401(k) Contribution</t>
  </si>
  <si>
    <t>Living Expenses Goal (40% of income):</t>
  </si>
  <si>
    <t>Debt Goal (5% of income)</t>
  </si>
  <si>
    <t>Transportation Goal (10% of income)</t>
  </si>
  <si>
    <t>Housing Goal (35% of income):</t>
  </si>
  <si>
    <t>Savings Goal (10% of income)</t>
  </si>
  <si>
    <t>Just like housing, transportation expenses include more than your car payment.  You should consider all the expenses incurred to safely operate you vehicle(s).  When calculating your monthly maintenance expense, consider all the costs you may have throughout the year (including oil changes, tune-ups, tire replacement) and divide that number by 12. A good rule of thumb is to estimate $50/month per vehicle.</t>
  </si>
  <si>
    <t>MY CASH FLOW WORKSHEET</t>
  </si>
  <si>
    <t xml:space="preserve">Authorization#: </t>
  </si>
  <si>
    <t xml:space="preserve">Date Updated: </t>
  </si>
  <si>
    <t>Pension:</t>
  </si>
  <si>
    <t>Food Stamps:</t>
  </si>
  <si>
    <t>SSI/Disability:</t>
  </si>
  <si>
    <t>Other:</t>
  </si>
  <si>
    <t>Mortgage:</t>
  </si>
  <si>
    <t>Electric:</t>
  </si>
  <si>
    <t>Water:</t>
  </si>
  <si>
    <t>Gas:</t>
  </si>
  <si>
    <t>Trash:</t>
  </si>
  <si>
    <t>HOA:</t>
  </si>
  <si>
    <t>Car Payment (1):</t>
  </si>
  <si>
    <t>Car Payment (2):</t>
  </si>
  <si>
    <t>Gasoline:</t>
  </si>
  <si>
    <t>Total Transportation:</t>
  </si>
  <si>
    <t>Groceries:</t>
  </si>
  <si>
    <t>Household Items:</t>
  </si>
  <si>
    <t>Personal Items:</t>
  </si>
  <si>
    <t>Cable / Internet:</t>
  </si>
  <si>
    <t>Home Phone:</t>
  </si>
  <si>
    <t>Cell Phones:</t>
  </si>
  <si>
    <t>Dining Out:</t>
  </si>
  <si>
    <t>Movies/Events:</t>
  </si>
  <si>
    <t>Travel:</t>
  </si>
  <si>
    <t>Charitable:</t>
  </si>
  <si>
    <t>Hair Cuts:</t>
  </si>
  <si>
    <t>Tuition:</t>
  </si>
  <si>
    <t>Allowances:</t>
  </si>
  <si>
    <t>School Lunches:</t>
  </si>
  <si>
    <t>School Supplies:</t>
  </si>
  <si>
    <t>Diapers:</t>
  </si>
  <si>
    <t>Babysitting:</t>
  </si>
  <si>
    <t>Toys:</t>
  </si>
  <si>
    <t>Total Living Expenses:</t>
  </si>
  <si>
    <t>Student Loan:</t>
  </si>
  <si>
    <t xml:space="preserve">      Housing</t>
  </si>
  <si>
    <t xml:space="preserve">      Transportation</t>
  </si>
  <si>
    <t xml:space="preserve">      Living Expenses</t>
  </si>
  <si>
    <t xml:space="preserve">      Debt Payments</t>
  </si>
  <si>
    <t xml:space="preserve">    =Surplus/(Shortfall)</t>
  </si>
  <si>
    <t>Rent:</t>
  </si>
  <si>
    <t>Balance:</t>
  </si>
  <si>
    <t>Maintenance:</t>
  </si>
  <si>
    <t>(-) Savings</t>
  </si>
  <si>
    <t>(-) Expenses</t>
  </si>
  <si>
    <t>Emergencies</t>
  </si>
  <si>
    <t>IRA, College</t>
  </si>
  <si>
    <t>Total Monthly Savings</t>
  </si>
  <si>
    <t>Current Balance</t>
  </si>
  <si>
    <t>"X"</t>
  </si>
  <si>
    <t>Your Payment</t>
  </si>
  <si>
    <t>CASH FLOW ANALYSIS</t>
  </si>
  <si>
    <t>how often?</t>
  </si>
  <si>
    <t>Alimony/Support:</t>
  </si>
  <si>
    <t>Your Job Income:</t>
  </si>
  <si>
    <t>Amount per MONTH for:</t>
  </si>
  <si>
    <t>Weekly</t>
  </si>
  <si>
    <t>Bi-Weekly</t>
  </si>
  <si>
    <t>Monthly</t>
  </si>
  <si>
    <t>Quarterly</t>
  </si>
  <si>
    <t>Yearly</t>
  </si>
  <si>
    <t>Bonus / Side Job:</t>
  </si>
  <si>
    <t>Spouse / 2nd Job:</t>
  </si>
  <si>
    <r>
      <t xml:space="preserve">Ok, so far so good! Now let's get a little information about any savings you are </t>
    </r>
    <r>
      <rPr>
        <i/>
        <u/>
        <sz val="14"/>
        <rFont val="Verdana"/>
        <family val="2"/>
      </rPr>
      <t>regularly</t>
    </r>
    <r>
      <rPr>
        <sz val="14"/>
        <rFont val="Verdana"/>
      </rPr>
      <t xml:space="preserve"> setting aside right now. Even if it's not much, let's count it (every little bit makes a difference)! Think about your bank savings accounts, 401k or other work retirement programs you pay into that build cash balances. Outside accounts like IRA's (Individual Retirement Accounts), and College Accounts for kids can be counted too. Savings for weddings, vacations or other specials events - any of that can go in the OTHER box. Not saving anything regularly right now? Don't worry! We'll work on that later!</t>
    </r>
  </si>
  <si>
    <t>PART A: HOUSING:</t>
  </si>
  <si>
    <t>Insurance &amp; Reg:</t>
  </si>
  <si>
    <t>Children Expenses</t>
  </si>
  <si>
    <t>PART B: TRANSPORTATION</t>
  </si>
  <si>
    <t>PART C: LIVING EXPENSES</t>
  </si>
  <si>
    <t>Subscriptions:</t>
  </si>
  <si>
    <t>Books/Magazines:</t>
  </si>
  <si>
    <t>Activities:</t>
  </si>
  <si>
    <t>Tobacco:</t>
  </si>
  <si>
    <t>Household Expenses</t>
  </si>
  <si>
    <t>Other Miscellaneous</t>
  </si>
  <si>
    <t>STEP 5: CASH FLOW SUMMARY</t>
  </si>
  <si>
    <t>STEP 1: ENTER YOUR INCOME</t>
  </si>
  <si>
    <t>STEP 2: HOW MUCH ARE YOU SAVING?</t>
  </si>
  <si>
    <t>STEP 3: ENTER YOUR EXPENSES</t>
  </si>
  <si>
    <t>STEP 4: ENTER YOUR DEBTS</t>
  </si>
  <si>
    <t xml:space="preserve">Credit Card: </t>
  </si>
  <si>
    <t>Minimum Payment</t>
  </si>
  <si>
    <t>Medical Debt:</t>
  </si>
  <si>
    <t>Pay Day Loan</t>
  </si>
  <si>
    <t>Personal/Family Loan</t>
  </si>
  <si>
    <t>Income vs Expenses</t>
  </si>
  <si>
    <t>Childcare/Babysitting:</t>
  </si>
  <si>
    <t xml:space="preserve">Renter's Ins: </t>
  </si>
  <si>
    <t>(before 401k/403b contribution)</t>
  </si>
  <si>
    <t xml:space="preserve"> </t>
  </si>
  <si>
    <t>IRA/College</t>
  </si>
  <si>
    <t>Renters Insurance</t>
  </si>
  <si>
    <t>Medical Debt</t>
  </si>
  <si>
    <t>Creditor:</t>
  </si>
  <si>
    <t xml:space="preserve"> Total Income</t>
  </si>
  <si>
    <t xml:space="preserve">  (-) Total Savings</t>
  </si>
  <si>
    <t xml:space="preserve">  (-)Total Expenses</t>
  </si>
  <si>
    <t>Property Taxes/Homeowners Insurance</t>
  </si>
  <si>
    <t>Amount per PAYCHECK:</t>
  </si>
  <si>
    <t>Saved per Month</t>
  </si>
  <si>
    <r>
      <t>401k</t>
    </r>
    <r>
      <rPr>
        <b/>
        <sz val="13"/>
        <rFont val="Verdana"/>
      </rPr>
      <t xml:space="preserve"> @ Work</t>
    </r>
  </si>
  <si>
    <t>Look Out: You may need some work in this area. Work with your Financial Coach for ways to improve.</t>
  </si>
  <si>
    <t>Estimated Acct Balance</t>
  </si>
  <si>
    <t>Housing expenses are more than just rent or mortgage payments. When determining housing costs, we must also factor in: utilities, home maintenance, gardening, and other services.  We will help you understand how your current housing expenses relate to your overall income during our review.</t>
  </si>
  <si>
    <t xml:space="preserve">Other: </t>
  </si>
  <si>
    <t>(paper goods, cleaning products, laundry soap, etc)</t>
  </si>
  <si>
    <t>(deodorant, makeup, shampoo, first aid, personal care)</t>
  </si>
  <si>
    <t>(include regular and midweek trips)</t>
  </si>
  <si>
    <t>Contacts / Glasses:</t>
  </si>
  <si>
    <t>Dry Cleaning:</t>
  </si>
  <si>
    <t>Premiums / CoPays:</t>
  </si>
  <si>
    <t>Life Insurance / Legal:</t>
  </si>
  <si>
    <t>Clothes / Shoes:</t>
  </si>
  <si>
    <t>Liquor / Beer / Wine:</t>
  </si>
  <si>
    <t>Coffee / Smoothies:</t>
  </si>
  <si>
    <t>Holidays / Gifts:</t>
  </si>
  <si>
    <t>Pets / Pet Food:</t>
  </si>
  <si>
    <t>Gym/Club Membership:</t>
  </si>
  <si>
    <t>Budget Shortfall</t>
  </si>
  <si>
    <t>Budget Surplus</t>
  </si>
  <si>
    <t>Safe</t>
  </si>
  <si>
    <t>Lookout</t>
  </si>
  <si>
    <t>Danger</t>
  </si>
  <si>
    <t>Danger! You may be in danger here. Discuss options with your Financial Coach soon!</t>
  </si>
  <si>
    <t>Safe! Congratulations you are doing well in this area! Focus on working on other goals with your Financial Coach.</t>
  </si>
  <si>
    <t>Current Debt Payments</t>
  </si>
  <si>
    <t>Actual Debt Payments</t>
  </si>
  <si>
    <t>Alright - time to get into expenses. To be accurate, you may want to review past bank account and credit card statements to enter you current expenses for each category. They don't have to be exact but try to get close. Once we review the worksheet together, we can help you set a spending plan for each category to help you stay on track with your goals. And please, don't be embarrassed about your current spending, even if you feel it's out of line. We'll help you redirect in those categories that you are not happy about. We've got lots of tips and tricks for that!</t>
  </si>
  <si>
    <t>Required Debt Payments</t>
  </si>
  <si>
    <t>Totals Debt Payments:</t>
  </si>
  <si>
    <t>How much was your TAX  REFUND this past year?</t>
  </si>
  <si>
    <t>About how much do you expect it to be this year?</t>
  </si>
  <si>
    <t>ADJUSTED</t>
  </si>
  <si>
    <t>Lender Name</t>
  </si>
  <si>
    <t>Past Due?</t>
  </si>
  <si>
    <t>Congratulations!  You are about to get one step closer to financial wellbeing. By completing this worksheet we can help you develop a spending plan to help you reach and stay on track with your goals. However, just like taking a trip, we need to start with "Point A" in other words, where you are now. This worksheet will help us discover where the money is going currently. Once we know that, we can help you make a plan to get to "Point B" which is where you want to go!</t>
  </si>
  <si>
    <t>&lt; Enter ANY retirement savings deducted from your pay</t>
  </si>
  <si>
    <t xml:space="preserve">Email address: </t>
  </si>
  <si>
    <t xml:space="preserve">Phone Number:  </t>
  </si>
  <si>
    <r>
      <t xml:space="preserve"> </t>
    </r>
    <r>
      <rPr>
        <b/>
        <sz val="14"/>
        <color theme="9" tint="-0.499984740745262"/>
        <rFont val="Verdana"/>
        <family val="2"/>
      </rPr>
      <t>Ready? Great! Let's start off with some easy questions…</t>
    </r>
  </si>
  <si>
    <t>TAX REFUNDS:</t>
  </si>
  <si>
    <t>CLICK ON THE NEXT TAB TO CONTINUE…</t>
  </si>
  <si>
    <t>Current Payments</t>
  </si>
  <si>
    <t>Minimum Payments</t>
  </si>
  <si>
    <t>THAT'S IT! YOU'RE DONE!</t>
  </si>
  <si>
    <t>City,State,Zip</t>
  </si>
  <si>
    <t>Living expenses is the "everything else" category - and usually where money seems to disappear! There are lots of sometimes little expenses that can add up - one good way to check your current spending is to look back through the past couple months' of bank account and credit card statements - you may be surprised what you find! These expense can vary month to month so try to get a good average of what gets spent for each category. Skip over any items that don't apply.</t>
  </si>
  <si>
    <t>WHAT'S THE NEXT STEP?</t>
  </si>
  <si>
    <t>Don't know your Authorization Number? Don't worry! Enter your Employer or Program Sponsor name, or your Employee Assistance Program name. If through a membership group, include any Member ID#, Policy# or Certificate# you have too!</t>
  </si>
  <si>
    <t>Our Privacy Policy: We do not sell, share or distribute this information to anyone. We do not collect account numbers, login information or any other personally identifiable information. The information we do collect is so our Financial Coaches can identify you and contact you regarding your Cash Flow Worksheet and any other financial questions you wish to discuss. We do report general information on trends and program success to those entities who have sponsored this program for you. We never discuss details of your personal financial information or conversations we have with you, with anyone outside of our Financial Coaching team. Submitting this information means you acknowledge and accept this arrangement.</t>
  </si>
  <si>
    <t>Subscriptions</t>
  </si>
  <si>
    <t>Credit Card</t>
  </si>
  <si>
    <t>PayDay Loan</t>
  </si>
  <si>
    <t>Pers. Loan</t>
  </si>
  <si>
    <t>Balance Owed</t>
  </si>
  <si>
    <t>Pool/Lawn Service:</t>
  </si>
  <si>
    <t>2nd Mortgage:</t>
  </si>
  <si>
    <t>HELOC:</t>
  </si>
  <si>
    <t>-----&gt;</t>
  </si>
  <si>
    <t>Mortgage/2nd/HELOC</t>
  </si>
  <si>
    <t>owed:</t>
  </si>
  <si>
    <t>Property Tax/Ins:</t>
  </si>
  <si>
    <t>Maint/Repairs:</t>
  </si>
  <si>
    <t>Security System:</t>
  </si>
  <si>
    <t>Security System</t>
  </si>
  <si>
    <t>Lawn/Pool Service</t>
  </si>
  <si>
    <t>Maint/Repairs</t>
  </si>
  <si>
    <r>
      <t xml:space="preserve">Let's start with your current </t>
    </r>
    <r>
      <rPr>
        <i/>
        <u/>
        <sz val="14"/>
        <rFont val="Verdana"/>
        <family val="2"/>
      </rPr>
      <t>take-home pay</t>
    </r>
    <r>
      <rPr>
        <sz val="14"/>
        <rFont val="Verdana"/>
      </rPr>
      <t xml:space="preserve"> (that's the money that you actually end up with after taxes, insurance, retirement and other deductions from your paycheck). This includes all cash coming into your household: paychecks, self-employment income, government benefits, retirement account distributions, and any other regular monthly cash amounts you use to make your life go. Enter the amount per check you receive from each source (remember: </t>
    </r>
    <r>
      <rPr>
        <u/>
        <sz val="14"/>
        <rFont val="Verdana"/>
        <family val="2"/>
      </rPr>
      <t>after ALL taxes &amp; deductions</t>
    </r>
    <r>
      <rPr>
        <sz val="14"/>
        <rFont val="Verdana"/>
      </rPr>
      <t xml:space="preserve"> are taken out). If your paychecks go up and down, enter an average amount that you've seen recently. </t>
    </r>
  </si>
  <si>
    <t>owed</t>
  </si>
  <si>
    <t>% of INCOME</t>
  </si>
  <si>
    <t>SURPLUS: Good news - you have a budget surplus! Your Financial Coach can show you how put that surplus toward your goals. Below are details by category:</t>
  </si>
  <si>
    <t>SHORTFALL: You currently have a budget shortfall. Your Financial Coach can work with you to help bring things back into balance. Below are details by category:</t>
  </si>
  <si>
    <t xml:space="preserve">Let's be honest, depending on your situation, this part may not be much fun. Here's where we lay it all out there with debts (credit cards, student loans, collection accounts, payday loans). Just remember this is the beginning of you getting where you want to go! Be sure to put in the required payment AND the amount you are paying right now (even if it's zero). If any accounts are past due, mark an "X" in the box - we'll be sure to focus on strategies to help you bring the accounts current &amp; avoid bigger problems down the road. </t>
  </si>
  <si>
    <t>You Did It! That wasn't too bad (or was it?). Below is a summary your entries. Just make a quick review to make sure it all seems sensible. If you need to make any corrections, just go back to the appropriate tab and do so. Once it looks correct to you, you have the option to submit the worksheet to one of our Financial Coaches for review.</t>
  </si>
  <si>
    <t>YOUR MONTHLY SPENDING PLAN</t>
  </si>
  <si>
    <t>We have made available to you a Spending Plan worksheet, prepopulated with all the figures you entered in the Cash Flow Analysis. This puts on your numbers on one page, making it easy to view and adjust. Consider using the Spending Plan in one, or more, of the following ways:</t>
  </si>
  <si>
    <t>1.</t>
  </si>
  <si>
    <t>Use it each month to track your "Planned" vs "Actual" - entering the actual numbers for each category in the columns to the right (labeled 'adjusted'). This will help you identify where there may be leaks in your spending and make corrections.</t>
  </si>
  <si>
    <t>2.</t>
  </si>
  <si>
    <t>If your current expenses have you running in the negative ("deficit") each month, use the 'adjusted' columns to make proactive changes to your planned spending. Making changes until your spending plan balances or produces a small surplus each month.</t>
  </si>
  <si>
    <t>Lastly, we have included a Expense Tracker tab which allows you to enter and track your living expenses throughout the month (literally day by day). Doing so will help you identify trends in your discretionery spending (those categories that we have the most control over). Once you catch them, you can correct these leaks in your spending plan, and direct your funds to areas that are more important to you.</t>
  </si>
  <si>
    <t>MONTH &amp; YEAR</t>
  </si>
  <si>
    <t>LIVING EXPENSE TRACKER</t>
  </si>
  <si>
    <t>TOTAL EXPENSES</t>
  </si>
  <si>
    <t>EXPENSE TYPE       DAY OF MONTH --&gt;</t>
  </si>
  <si>
    <r>
      <t xml:space="preserve">This short analysis can help see where you need to be focusing some attention. While everyone's situation is different this gives you a general idea of where things stand related to your household income. </t>
    </r>
    <r>
      <rPr>
        <b/>
        <sz val="14"/>
        <color theme="9" tint="-0.249977111117893"/>
        <rFont val="Verdana"/>
        <family val="2"/>
      </rPr>
      <t>Green categories</t>
    </r>
    <r>
      <rPr>
        <sz val="14"/>
        <rFont val="Verdana"/>
        <family val="2"/>
      </rPr>
      <t xml:space="preserve"> show you doing well compared to general national averages. </t>
    </r>
    <r>
      <rPr>
        <b/>
        <sz val="14"/>
        <color rgb="FFDEA900"/>
        <rFont val="Verdana"/>
        <family val="2"/>
      </rPr>
      <t>Yellow categories</t>
    </r>
    <r>
      <rPr>
        <sz val="14"/>
        <rFont val="Verdana"/>
        <family val="2"/>
      </rPr>
      <t xml:space="preserve"> are where you may need to make adjustments. </t>
    </r>
    <r>
      <rPr>
        <b/>
        <sz val="14"/>
        <color rgb="FFC00000"/>
        <rFont val="Verdana"/>
        <family val="2"/>
      </rPr>
      <t>Red categories</t>
    </r>
    <r>
      <rPr>
        <sz val="14"/>
        <rFont val="Verdana"/>
        <family val="2"/>
      </rPr>
      <t xml:space="preserve"> indicate areas that may need more urgent attention. This information can help you make a specific plan to help you reach your goals, so don't lose hope if things aren't looking too good just yet. We've only begun!</t>
    </r>
  </si>
  <si>
    <t xml:space="preserve">HOW TO USE THE SPENDING PLAN &amp; EXPENSE TRACKER </t>
  </si>
  <si>
    <t>The Spending Plan &amp; Expense Tracker are on the following tabs (highlighted in green) below…</t>
  </si>
  <si>
    <r>
      <t xml:space="preserve">First, make sure you save a copy of this completed worksheet file where you can locate it again.In looking over the numbers, you may be able to identify areas where you can improve your financial situation and use our resource center along with other tools to learn strategies to increase our financial wellbeing. In addition, you can discuss the worksheet live with one of our Financial Coaches. </t>
    </r>
    <r>
      <rPr>
        <b/>
        <sz val="14"/>
        <rFont val="Verdana"/>
        <family val="2"/>
      </rPr>
      <t>To connect with a Financial Coach, click the link online titled "Connect Live With a Financial Coach"</t>
    </r>
    <r>
      <rPr>
        <sz val="14"/>
        <rFont val="Verdana"/>
        <family val="2"/>
      </rPr>
      <t xml:space="preserve"> to either schedule an appointment or talk now. Once connected with a Coach, they will provide instructions for submitting this worksheet file.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</si>
</sst>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quot;$&quot;#,##0.00"/>
    <numFmt numFmtId="165" formatCode="&quot;$&quot;#,##0"/>
  </numFmts>
  <fonts count="73" x14ac:knownFonts="1">
    <font>
      <sz val="10"/>
      <name val="Arial"/>
    </font>
    <font>
      <sz val="10"/>
      <name val="Arial"/>
    </font>
    <font>
      <sz val="8"/>
      <name val="Arial"/>
    </font>
    <font>
      <u/>
      <sz val="10"/>
      <color theme="10"/>
      <name val="Arial"/>
    </font>
    <font>
      <u/>
      <sz val="10"/>
      <color theme="11"/>
      <name val="Arial"/>
    </font>
    <font>
      <b/>
      <i/>
      <sz val="14"/>
      <color indexed="57"/>
      <name val="Gill Sans MT"/>
      <family val="2"/>
    </font>
    <font>
      <sz val="12"/>
      <name val="Verdana"/>
      <family val="2"/>
    </font>
    <font>
      <sz val="13"/>
      <name val="Verdana"/>
      <family val="2"/>
    </font>
    <font>
      <b/>
      <sz val="14"/>
      <color theme="9" tint="-0.499984740745262"/>
      <name val="Verdana"/>
      <family val="2"/>
    </font>
    <font>
      <b/>
      <sz val="13"/>
      <name val="Verdana"/>
    </font>
    <font>
      <b/>
      <sz val="12"/>
      <name val="Verdana"/>
    </font>
    <font>
      <i/>
      <sz val="12"/>
      <name val="Verdana"/>
    </font>
    <font>
      <u/>
      <sz val="12"/>
      <name val="Verdana"/>
    </font>
    <font>
      <b/>
      <sz val="14"/>
      <name val="Verdana"/>
    </font>
    <font>
      <b/>
      <sz val="12"/>
      <color indexed="55"/>
      <name val="Verdana"/>
    </font>
    <font>
      <b/>
      <sz val="16"/>
      <name val="Verdana"/>
    </font>
    <font>
      <b/>
      <sz val="12"/>
      <color indexed="10"/>
      <name val="Verdana"/>
    </font>
    <font>
      <b/>
      <sz val="12"/>
      <color theme="0"/>
      <name val="Verdana"/>
    </font>
    <font>
      <b/>
      <i/>
      <sz val="14"/>
      <color indexed="57"/>
      <name val="Verdana"/>
    </font>
    <font>
      <b/>
      <i/>
      <sz val="12"/>
      <color indexed="57"/>
      <name val="Verdana"/>
    </font>
    <font>
      <b/>
      <sz val="13"/>
      <color indexed="9"/>
      <name val="Verdana"/>
    </font>
    <font>
      <b/>
      <sz val="12"/>
      <color indexed="9"/>
      <name val="Verdana"/>
    </font>
    <font>
      <i/>
      <sz val="12"/>
      <color indexed="17"/>
      <name val="Verdana"/>
    </font>
    <font>
      <sz val="14"/>
      <name val="Verdana"/>
    </font>
    <font>
      <b/>
      <sz val="16"/>
      <color theme="9" tint="-0.499984740745262"/>
      <name val="Verdana"/>
    </font>
    <font>
      <sz val="14"/>
      <color theme="9" tint="-0.499984740745262"/>
      <name val="Verdana"/>
    </font>
    <font>
      <sz val="16"/>
      <name val="Verdana"/>
    </font>
    <font>
      <b/>
      <sz val="16"/>
      <color theme="0"/>
      <name val="Verdana"/>
    </font>
    <font>
      <sz val="10"/>
      <name val="Verdana"/>
    </font>
    <font>
      <b/>
      <sz val="10"/>
      <color indexed="9"/>
      <name val="Verdana"/>
    </font>
    <font>
      <b/>
      <sz val="10"/>
      <name val="Verdana"/>
    </font>
    <font>
      <b/>
      <sz val="10"/>
      <color theme="0"/>
      <name val="Verdana"/>
    </font>
    <font>
      <i/>
      <sz val="10"/>
      <name val="Verdana"/>
    </font>
    <font>
      <i/>
      <sz val="10"/>
      <color indexed="17"/>
      <name val="Verdana"/>
    </font>
    <font>
      <b/>
      <i/>
      <sz val="10"/>
      <color indexed="57"/>
      <name val="Verdana"/>
    </font>
    <font>
      <sz val="14"/>
      <name val="Verdana"/>
      <family val="2"/>
    </font>
    <font>
      <b/>
      <sz val="13"/>
      <name val="Verdana"/>
      <family val="2"/>
    </font>
    <font>
      <b/>
      <sz val="12"/>
      <name val="Verdana"/>
      <family val="2"/>
    </font>
    <font>
      <b/>
      <sz val="11"/>
      <name val="Verdana"/>
      <family val="2"/>
    </font>
    <font>
      <b/>
      <sz val="16"/>
      <name val="Verdana"/>
      <family val="2"/>
    </font>
    <font>
      <i/>
      <u/>
      <sz val="14"/>
      <name val="Verdana"/>
      <family val="2"/>
    </font>
    <font>
      <i/>
      <sz val="12"/>
      <name val="Verdana"/>
      <family val="2"/>
    </font>
    <font>
      <b/>
      <sz val="11"/>
      <color theme="5"/>
      <name val="Verdana"/>
      <family val="2"/>
    </font>
    <font>
      <b/>
      <sz val="11"/>
      <color rgb="FFC00000"/>
      <name val="Verdana"/>
      <family val="2"/>
    </font>
    <font>
      <b/>
      <sz val="11"/>
      <color theme="9" tint="-0.249977111117893"/>
      <name val="Verdana"/>
      <family val="2"/>
    </font>
    <font>
      <b/>
      <sz val="16"/>
      <color theme="9" tint="-0.499984740745262"/>
      <name val="Verdana"/>
      <family val="2"/>
    </font>
    <font>
      <sz val="14"/>
      <color theme="9" tint="-0.499984740745262"/>
      <name val="Verdana"/>
      <family val="2"/>
    </font>
    <font>
      <sz val="9.5"/>
      <name val="Verdana"/>
      <family val="2"/>
    </font>
    <font>
      <sz val="10"/>
      <name val="Arial"/>
      <family val="2"/>
    </font>
    <font>
      <b/>
      <i/>
      <sz val="12"/>
      <color theme="9" tint="-0.249977111117893"/>
      <name val="Verdana"/>
      <family val="2"/>
    </font>
    <font>
      <sz val="9.3000000000000007"/>
      <name val="Verdana"/>
      <family val="2"/>
    </font>
    <font>
      <b/>
      <sz val="9.5"/>
      <name val="Verdana"/>
      <family val="2"/>
    </font>
    <font>
      <sz val="9"/>
      <name val="Verdana"/>
      <family val="2"/>
    </font>
    <font>
      <b/>
      <sz val="14"/>
      <name val="Verdana"/>
      <family val="2"/>
    </font>
    <font>
      <b/>
      <sz val="10"/>
      <name val="Verdana"/>
      <family val="2"/>
    </font>
    <font>
      <b/>
      <i/>
      <sz val="14"/>
      <color indexed="57"/>
      <name val="Verdana"/>
      <family val="2"/>
    </font>
    <font>
      <sz val="10"/>
      <name val="Verdana"/>
      <family val="2"/>
    </font>
    <font>
      <u/>
      <sz val="10"/>
      <color theme="10"/>
      <name val="Arial"/>
      <family val="2"/>
    </font>
    <font>
      <b/>
      <sz val="10"/>
      <color theme="0"/>
      <name val="Verdana"/>
      <family val="2"/>
    </font>
    <font>
      <b/>
      <sz val="13"/>
      <color theme="9" tint="-0.499984740745262"/>
      <name val="Verdana"/>
      <family val="2"/>
    </font>
    <font>
      <u/>
      <sz val="14"/>
      <name val="Verdana"/>
      <family val="2"/>
    </font>
    <font>
      <b/>
      <sz val="13"/>
      <color theme="0"/>
      <name val="Verdana"/>
      <family val="2"/>
    </font>
    <font>
      <b/>
      <sz val="14"/>
      <color theme="9" tint="-0.249977111117893"/>
      <name val="Verdana"/>
      <family val="2"/>
    </font>
    <font>
      <b/>
      <sz val="14"/>
      <color rgb="FFC00000"/>
      <name val="Verdana"/>
      <family val="2"/>
    </font>
    <font>
      <b/>
      <i/>
      <sz val="11"/>
      <color rgb="FFC00000"/>
      <name val="Verdana"/>
      <family val="2"/>
    </font>
    <font>
      <i/>
      <sz val="10"/>
      <name val="Verdana"/>
      <family val="2"/>
    </font>
    <font>
      <b/>
      <sz val="10"/>
      <color indexed="9"/>
      <name val="Verdana"/>
      <family val="2"/>
    </font>
    <font>
      <b/>
      <sz val="12"/>
      <color indexed="9"/>
      <name val="Verdana"/>
      <family val="2"/>
    </font>
    <font>
      <b/>
      <sz val="14"/>
      <color indexed="9"/>
      <name val="Verdana"/>
      <family val="2"/>
    </font>
    <font>
      <b/>
      <sz val="11"/>
      <color theme="9" tint="-0.499984740745262"/>
      <name val="Verdana"/>
      <family val="2"/>
    </font>
    <font>
      <sz val="11"/>
      <color theme="9" tint="-0.499984740745262"/>
      <name val="Verdana"/>
      <family val="2"/>
    </font>
    <font>
      <b/>
      <sz val="14"/>
      <color rgb="FFDEA900"/>
      <name val="Verdana"/>
      <family val="2"/>
    </font>
    <font>
      <sz val="10"/>
      <color rgb="FF242729"/>
      <name val="Consolas"/>
      <family val="3"/>
    </font>
  </fonts>
  <fills count="6">
    <fill>
      <patternFill patternType="none"/>
    </fill>
    <fill>
      <patternFill patternType="gray125"/>
    </fill>
    <fill>
      <patternFill patternType="solid">
        <fgColor indexed="42"/>
        <bgColor indexed="64"/>
      </patternFill>
    </fill>
    <fill>
      <patternFill patternType="solid">
        <fgColor indexed="57"/>
        <bgColor indexed="64"/>
      </patternFill>
    </fill>
    <fill>
      <patternFill patternType="solid">
        <fgColor theme="9" tint="-0.499984740745262"/>
        <bgColor indexed="64"/>
      </patternFill>
    </fill>
    <fill>
      <patternFill patternType="solid">
        <fgColor theme="0" tint="-0.14999847407452621"/>
        <bgColor indexed="64"/>
      </patternFill>
    </fill>
  </fills>
  <borders count="36">
    <border>
      <left/>
      <right/>
      <top/>
      <bottom/>
      <diagonal/>
    </border>
    <border>
      <left style="medium">
        <color auto="1"/>
      </left>
      <right/>
      <top/>
      <bottom/>
      <diagonal/>
    </border>
    <border>
      <left/>
      <right style="medium">
        <color auto="1"/>
      </right>
      <top/>
      <bottom style="thin">
        <color auto="1"/>
      </bottom>
      <diagonal/>
    </border>
    <border>
      <left/>
      <right style="medium">
        <color auto="1"/>
      </right>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medium">
        <color auto="1"/>
      </right>
      <top/>
      <bottom/>
      <diagonal/>
    </border>
    <border>
      <left/>
      <right style="medium">
        <color auto="1"/>
      </right>
      <top style="thin">
        <color auto="1"/>
      </top>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thin">
        <color auto="1"/>
      </bottom>
      <diagonal/>
    </border>
    <border>
      <left style="thin">
        <color auto="1"/>
      </left>
      <right/>
      <top/>
      <bottom/>
      <diagonal/>
    </border>
    <border>
      <left style="medium">
        <color auto="1"/>
      </left>
      <right style="medium">
        <color auto="1"/>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indexed="64"/>
      </left>
      <right style="thin">
        <color indexed="64"/>
      </right>
      <top/>
      <bottom style="thin">
        <color auto="1"/>
      </bottom>
      <diagonal/>
    </border>
    <border>
      <left/>
      <right style="thin">
        <color auto="1"/>
      </right>
      <top/>
      <bottom style="thin">
        <color auto="1"/>
      </bottom>
      <diagonal/>
    </border>
    <border>
      <left/>
      <right style="thin">
        <color indexed="64"/>
      </right>
      <top/>
      <bottom style="medium">
        <color auto="1"/>
      </bottom>
      <diagonal/>
    </border>
    <border>
      <left/>
      <right style="thin">
        <color indexed="64"/>
      </right>
      <top/>
      <bottom/>
      <diagonal/>
    </border>
  </borders>
  <cellStyleXfs count="14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0" fontId="57" fillId="0" borderId="0" applyNumberFormat="0" applyFill="0" applyBorder="0" applyAlignment="0" applyProtection="0"/>
  </cellStyleXfs>
  <cellXfs count="412">
    <xf numFmtId="0" fontId="0" fillId="0" borderId="0" xfId="0"/>
    <xf numFmtId="164" fontId="7" fillId="0" borderId="25" xfId="0" applyNumberFormat="1" applyFont="1" applyFill="1" applyBorder="1" applyProtection="1">
      <protection locked="0"/>
    </xf>
    <xf numFmtId="164" fontId="28" fillId="2" borderId="20" xfId="0" applyNumberFormat="1" applyFont="1" applyFill="1" applyBorder="1" applyProtection="1">
      <protection locked="0"/>
    </xf>
    <xf numFmtId="0" fontId="48" fillId="0" borderId="0" xfId="0" applyFont="1"/>
    <xf numFmtId="49" fontId="7" fillId="0" borderId="25" xfId="0" applyNumberFormat="1" applyFont="1" applyFill="1" applyBorder="1" applyProtection="1">
      <protection locked="0"/>
    </xf>
    <xf numFmtId="2" fontId="6" fillId="0" borderId="0" xfId="0" applyNumberFormat="1" applyFont="1" applyFill="1" applyBorder="1" applyAlignment="1" applyProtection="1">
      <alignment horizontal="center"/>
    </xf>
    <xf numFmtId="1" fontId="6" fillId="0" borderId="0" xfId="0" applyNumberFormat="1" applyFont="1" applyFill="1" applyBorder="1" applyAlignment="1" applyProtection="1">
      <alignment horizontal="center"/>
    </xf>
    <xf numFmtId="2" fontId="6" fillId="0" borderId="0" xfId="0" applyNumberFormat="1" applyFont="1" applyFill="1" applyBorder="1" applyAlignment="1" applyProtection="1">
      <alignment horizontal="left"/>
    </xf>
    <xf numFmtId="4" fontId="6" fillId="0" borderId="0" xfId="0" applyNumberFormat="1" applyFont="1" applyFill="1" applyBorder="1" applyAlignment="1" applyProtection="1">
      <alignment horizontal="center"/>
    </xf>
    <xf numFmtId="2" fontId="12" fillId="0" borderId="0" xfId="0" applyNumberFormat="1" applyFont="1" applyFill="1" applyBorder="1" applyAlignment="1" applyProtection="1"/>
    <xf numFmtId="0" fontId="35"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46"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10" fillId="0" borderId="0" xfId="0" applyFont="1" applyFill="1" applyBorder="1" applyAlignment="1" applyProtection="1">
      <alignment horizontal="center"/>
    </xf>
    <xf numFmtId="2" fontId="6" fillId="0" borderId="0" xfId="0" applyNumberFormat="1" applyFont="1" applyFill="1" applyBorder="1" applyAlignment="1" applyProtection="1">
      <alignment horizontal="center"/>
    </xf>
    <xf numFmtId="0" fontId="7" fillId="0" borderId="0" xfId="0" applyFont="1" applyFill="1" applyBorder="1" applyAlignment="1" applyProtection="1">
      <alignment horizontal="right"/>
    </xf>
    <xf numFmtId="49" fontId="13" fillId="0" borderId="0" xfId="0" applyNumberFormat="1" applyFont="1" applyFill="1" applyBorder="1" applyAlignment="1" applyProtection="1"/>
    <xf numFmtId="49" fontId="13" fillId="0" borderId="0" xfId="0" applyNumberFormat="1" applyFont="1" applyFill="1" applyBorder="1" applyAlignment="1" applyProtection="1">
      <alignment horizontal="center"/>
    </xf>
    <xf numFmtId="14" fontId="13" fillId="0" borderId="0" xfId="0" applyNumberFormat="1" applyFont="1" applyFill="1" applyBorder="1" applyAlignment="1" applyProtection="1"/>
    <xf numFmtId="0" fontId="35" fillId="0" borderId="0"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13" fillId="0" borderId="0" xfId="0" applyFont="1" applyFill="1" applyBorder="1" applyAlignment="1" applyProtection="1">
      <alignment horizontal="center"/>
    </xf>
    <xf numFmtId="14" fontId="47" fillId="0" borderId="0" xfId="0" applyNumberFormat="1" applyFont="1" applyFill="1" applyBorder="1" applyAlignment="1" applyProtection="1">
      <alignment horizontal="left" vertical="top" wrapText="1"/>
    </xf>
    <xf numFmtId="14" fontId="51" fillId="0" borderId="0" xfId="0" applyNumberFormat="1" applyFont="1" applyFill="1" applyBorder="1" applyAlignment="1" applyProtection="1">
      <alignment horizontal="left" vertical="top" wrapText="1"/>
    </xf>
    <xf numFmtId="0" fontId="45"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2" fontId="6" fillId="0" borderId="0" xfId="0" applyNumberFormat="1" applyFont="1" applyFill="1" applyBorder="1" applyAlignment="1" applyProtection="1">
      <alignment horizontal="left" vertical="center"/>
    </xf>
    <xf numFmtId="2" fontId="12" fillId="0" borderId="0" xfId="0" applyNumberFormat="1" applyFont="1" applyFill="1" applyBorder="1" applyAlignment="1" applyProtection="1">
      <alignment horizontal="left" vertical="center"/>
    </xf>
    <xf numFmtId="0" fontId="35" fillId="0" borderId="0"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51" fillId="0" borderId="0" xfId="0" applyFont="1" applyFill="1" applyBorder="1" applyAlignment="1" applyProtection="1">
      <alignment horizontal="right" vertical="top"/>
    </xf>
    <xf numFmtId="2" fontId="51" fillId="0" borderId="0" xfId="0" applyNumberFormat="1" applyFont="1" applyFill="1" applyBorder="1" applyAlignment="1" applyProtection="1">
      <alignment horizontal="left" vertical="top" wrapText="1"/>
    </xf>
    <xf numFmtId="2" fontId="47" fillId="0" borderId="0" xfId="0" applyNumberFormat="1" applyFont="1" applyFill="1" applyBorder="1" applyAlignment="1" applyProtection="1">
      <alignment horizontal="left" vertical="center" wrapText="1"/>
    </xf>
    <xf numFmtId="0" fontId="35" fillId="0" borderId="0" xfId="0" applyFont="1" applyFill="1" applyBorder="1" applyAlignment="1" applyProtection="1">
      <alignment horizontal="left" vertical="top"/>
    </xf>
    <xf numFmtId="2" fontId="12" fillId="0" borderId="0" xfId="0" applyNumberFormat="1" applyFont="1" applyFill="1" applyBorder="1" applyAlignment="1" applyProtection="1">
      <alignment horizontal="left"/>
    </xf>
    <xf numFmtId="2" fontId="6" fillId="0" borderId="0" xfId="0" applyNumberFormat="1" applyFont="1" applyFill="1" applyBorder="1" applyAlignment="1" applyProtection="1">
      <alignment horizontal="center" vertical="center"/>
    </xf>
    <xf numFmtId="1" fontId="6" fillId="0" borderId="0" xfId="0" applyNumberFormat="1" applyFont="1" applyFill="1" applyBorder="1" applyAlignment="1" applyProtection="1">
      <alignment horizontal="center" vertical="center"/>
    </xf>
    <xf numFmtId="0" fontId="36" fillId="0" borderId="0" xfId="0" applyFont="1" applyBorder="1" applyAlignment="1" applyProtection="1">
      <alignment horizontal="right"/>
    </xf>
    <xf numFmtId="164" fontId="6" fillId="0" borderId="25" xfId="0" applyNumberFormat="1" applyFont="1" applyFill="1" applyBorder="1" applyAlignment="1" applyProtection="1">
      <alignment vertical="center"/>
    </xf>
    <xf numFmtId="0" fontId="37" fillId="0" borderId="0" xfId="0" applyFont="1" applyBorder="1" applyAlignment="1" applyProtection="1">
      <alignment vertical="center"/>
    </xf>
    <xf numFmtId="4" fontId="6" fillId="0" borderId="0"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vertical="center"/>
    </xf>
    <xf numFmtId="0" fontId="9" fillId="0" borderId="0" xfId="0" applyFont="1" applyBorder="1" applyAlignment="1" applyProtection="1">
      <alignment horizontal="right" vertical="center"/>
    </xf>
    <xf numFmtId="164" fontId="6" fillId="0" borderId="0" xfId="0" applyNumberFormat="1" applyFont="1" applyFill="1" applyBorder="1" applyAlignment="1" applyProtection="1">
      <alignment vertical="center"/>
    </xf>
    <xf numFmtId="0" fontId="10" fillId="0" borderId="0" xfId="0" applyFont="1" applyBorder="1" applyAlignment="1" applyProtection="1">
      <alignment vertical="center"/>
    </xf>
    <xf numFmtId="0" fontId="41" fillId="0" borderId="0" xfId="0" applyFont="1" applyBorder="1" applyAlignment="1" applyProtection="1">
      <alignment horizontal="right" vertical="top"/>
    </xf>
    <xf numFmtId="0" fontId="9" fillId="0" borderId="0" xfId="0" applyFont="1" applyBorder="1" applyAlignment="1" applyProtection="1">
      <alignment horizontal="right"/>
    </xf>
    <xf numFmtId="0" fontId="11" fillId="0" borderId="0" xfId="0" applyFont="1" applyBorder="1" applyAlignment="1" applyProtection="1">
      <alignment horizontal="right" vertical="center"/>
    </xf>
    <xf numFmtId="0" fontId="10" fillId="0" borderId="0" xfId="0" applyFont="1" applyFill="1" applyBorder="1" applyAlignment="1" applyProtection="1">
      <alignment vertical="center" shrinkToFit="1"/>
    </xf>
    <xf numFmtId="0" fontId="10" fillId="0" borderId="19" xfId="0" applyFont="1" applyBorder="1" applyAlignment="1" applyProtection="1">
      <alignment vertical="center"/>
    </xf>
    <xf numFmtId="0" fontId="10" fillId="0" borderId="0" xfId="0" applyFont="1" applyFill="1" applyBorder="1" applyAlignment="1" applyProtection="1">
      <alignment vertical="center"/>
    </xf>
    <xf numFmtId="4" fontId="10" fillId="0" borderId="0" xfId="0" applyNumberFormat="1" applyFont="1" applyFill="1" applyBorder="1" applyAlignment="1" applyProtection="1">
      <alignment horizontal="center" vertical="center"/>
    </xf>
    <xf numFmtId="0" fontId="11" fillId="0" borderId="0" xfId="0" applyFont="1" applyBorder="1" applyAlignment="1" applyProtection="1">
      <alignment horizontal="right" vertical="top"/>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37" fillId="0" borderId="0" xfId="0" applyFont="1" applyBorder="1" applyAlignment="1" applyProtection="1">
      <alignment horizontal="right" wrapText="1"/>
    </xf>
    <xf numFmtId="0" fontId="36" fillId="0" borderId="0" xfId="0" applyFont="1" applyFill="1" applyBorder="1" applyAlignment="1" applyProtection="1">
      <alignment horizontal="right"/>
    </xf>
    <xf numFmtId="4" fontId="14" fillId="0" borderId="0" xfId="0" applyNumberFormat="1" applyFont="1" applyFill="1" applyBorder="1" applyAlignment="1" applyProtection="1">
      <alignment horizontal="right" vertical="center"/>
    </xf>
    <xf numFmtId="0" fontId="37" fillId="0" borderId="0" xfId="0" applyFont="1" applyBorder="1" applyAlignment="1" applyProtection="1">
      <alignment horizontal="right" vertical="center" wrapText="1"/>
    </xf>
    <xf numFmtId="0" fontId="11" fillId="0" borderId="0" xfId="0" applyFont="1" applyFill="1" applyBorder="1" applyAlignment="1" applyProtection="1">
      <alignment vertical="center"/>
    </xf>
    <xf numFmtId="2" fontId="47" fillId="0" borderId="0" xfId="0" applyNumberFormat="1" applyFont="1" applyFill="1" applyBorder="1" applyAlignment="1" applyProtection="1">
      <alignment horizontal="right" wrapText="1"/>
    </xf>
    <xf numFmtId="2" fontId="28" fillId="0" borderId="0" xfId="0" applyNumberFormat="1" applyFont="1" applyFill="1" applyBorder="1" applyAlignment="1" applyProtection="1">
      <alignment horizontal="right" wrapText="1"/>
    </xf>
    <xf numFmtId="0" fontId="15" fillId="0" borderId="0" xfId="0" applyFont="1" applyFill="1" applyBorder="1" applyAlignment="1" applyProtection="1">
      <alignment horizontal="right"/>
    </xf>
    <xf numFmtId="164" fontId="15" fillId="0" borderId="0" xfId="0" applyNumberFormat="1" applyFont="1" applyBorder="1" applyAlignment="1" applyProtection="1">
      <alignment horizontal="center"/>
    </xf>
    <xf numFmtId="164" fontId="7" fillId="0" borderId="0" xfId="0" applyNumberFormat="1" applyFont="1" applyFill="1" applyBorder="1" applyProtection="1"/>
    <xf numFmtId="4" fontId="14" fillId="0" borderId="0" xfId="0" applyNumberFormat="1" applyFont="1" applyFill="1" applyBorder="1" applyAlignment="1" applyProtection="1">
      <alignment horizontal="right"/>
    </xf>
    <xf numFmtId="2" fontId="39" fillId="0" borderId="0" xfId="0" applyNumberFormat="1" applyFont="1" applyFill="1" applyBorder="1" applyAlignment="1" applyProtection="1">
      <alignment horizontal="center"/>
    </xf>
    <xf numFmtId="2" fontId="59" fillId="0" borderId="0" xfId="0" applyNumberFormat="1" applyFont="1" applyFill="1" applyBorder="1" applyAlignment="1" applyProtection="1">
      <alignment horizontal="right" vertical="center"/>
    </xf>
    <xf numFmtId="2" fontId="52" fillId="0" borderId="0" xfId="0" applyNumberFormat="1" applyFont="1" applyFill="1" applyBorder="1" applyAlignment="1" applyProtection="1">
      <alignment horizontal="center" vertical="center" wrapText="1"/>
    </xf>
    <xf numFmtId="2" fontId="8" fillId="0" borderId="0" xfId="0" applyNumberFormat="1" applyFont="1" applyFill="1" applyBorder="1" applyAlignment="1" applyProtection="1">
      <alignment horizontal="right" vertical="center"/>
    </xf>
    <xf numFmtId="164" fontId="53" fillId="0" borderId="0" xfId="0" applyNumberFormat="1" applyFont="1" applyFill="1" applyBorder="1" applyAlignment="1" applyProtection="1">
      <alignment horizontal="center"/>
    </xf>
    <xf numFmtId="164" fontId="6" fillId="0" borderId="0" xfId="0" applyNumberFormat="1" applyFont="1" applyFill="1" applyBorder="1" applyAlignment="1" applyProtection="1">
      <alignment horizontal="center"/>
    </xf>
    <xf numFmtId="164" fontId="6" fillId="0" borderId="25" xfId="0" applyNumberFormat="1" applyFont="1" applyFill="1" applyBorder="1" applyAlignment="1" applyProtection="1">
      <alignment vertical="center"/>
      <protection locked="0"/>
    </xf>
    <xf numFmtId="0" fontId="49" fillId="0" borderId="25" xfId="0" applyFont="1" applyBorder="1" applyAlignment="1" applyProtection="1">
      <alignment horizontal="center" vertical="top"/>
      <protection locked="0"/>
    </xf>
    <xf numFmtId="2" fontId="6" fillId="0" borderId="0" xfId="0" applyNumberFormat="1" applyFont="1" applyFill="1" applyBorder="1" applyAlignment="1" applyProtection="1">
      <alignment horizontal="center" vertical="center"/>
      <protection locked="0"/>
    </xf>
    <xf numFmtId="164" fontId="35" fillId="0" borderId="25" xfId="0" applyNumberFormat="1" applyFont="1" applyFill="1" applyBorder="1" applyAlignment="1" applyProtection="1">
      <alignment horizontal="right"/>
      <protection locked="0"/>
    </xf>
    <xf numFmtId="0" fontId="24" fillId="0" borderId="0" xfId="0" applyFont="1" applyFill="1" applyBorder="1" applyAlignment="1" applyProtection="1">
      <alignment horizontal="left" vertical="center"/>
    </xf>
    <xf numFmtId="2" fontId="6" fillId="0" borderId="0" xfId="0" applyNumberFormat="1" applyFont="1" applyFill="1" applyBorder="1" applyAlignment="1" applyProtection="1">
      <alignment horizontal="right"/>
    </xf>
    <xf numFmtId="4" fontId="10" fillId="0" borderId="0" xfId="0" applyNumberFormat="1" applyFont="1" applyFill="1" applyBorder="1" applyAlignment="1" applyProtection="1">
      <alignment horizontal="right"/>
    </xf>
    <xf numFmtId="2" fontId="35" fillId="0" borderId="0" xfId="0" applyNumberFormat="1" applyFont="1" applyFill="1" applyBorder="1" applyAlignment="1" applyProtection="1">
      <alignment horizontal="left" vertical="center" wrapText="1"/>
    </xf>
    <xf numFmtId="2" fontId="23" fillId="0" borderId="0" xfId="0" applyNumberFormat="1" applyFont="1" applyFill="1" applyBorder="1" applyAlignment="1" applyProtection="1">
      <alignment horizontal="left" vertical="center" wrapText="1"/>
    </xf>
    <xf numFmtId="0" fontId="6" fillId="0" borderId="0" xfId="0" applyFont="1" applyBorder="1" applyProtection="1"/>
    <xf numFmtId="0" fontId="10" fillId="0" borderId="0" xfId="0" applyFont="1" applyFill="1" applyBorder="1" applyAlignment="1" applyProtection="1">
      <alignment horizontal="right"/>
    </xf>
    <xf numFmtId="164" fontId="13" fillId="0" borderId="0" xfId="0" applyNumberFormat="1" applyFont="1" applyFill="1" applyBorder="1" applyProtection="1"/>
    <xf numFmtId="4" fontId="16" fillId="0" borderId="0" xfId="0" applyNumberFormat="1" applyFont="1" applyFill="1" applyBorder="1" applyAlignment="1" applyProtection="1">
      <alignment horizontal="right"/>
    </xf>
    <xf numFmtId="0" fontId="10" fillId="0" borderId="0" xfId="0" applyFont="1" applyFill="1" applyBorder="1" applyAlignment="1" applyProtection="1">
      <alignment horizontal="center" vertical="top" wrapText="1"/>
    </xf>
    <xf numFmtId="0" fontId="38" fillId="0" borderId="0" xfId="0" applyFont="1" applyFill="1" applyBorder="1" applyAlignment="1" applyProtection="1">
      <alignment horizontal="center" vertical="top" wrapText="1"/>
    </xf>
    <xf numFmtId="0" fontId="17" fillId="0" borderId="0" xfId="0" applyFont="1" applyFill="1" applyBorder="1" applyAlignment="1" applyProtection="1">
      <alignment horizontal="center"/>
    </xf>
    <xf numFmtId="164" fontId="7" fillId="0" borderId="25" xfId="0" applyNumberFormat="1" applyFont="1" applyFill="1" applyBorder="1" applyProtection="1"/>
    <xf numFmtId="0" fontId="11" fillId="0" borderId="0" xfId="0" applyFont="1" applyFill="1" applyBorder="1" applyAlignment="1" applyProtection="1">
      <alignment horizontal="right"/>
    </xf>
    <xf numFmtId="164" fontId="36" fillId="0" borderId="0" xfId="0" applyNumberFormat="1" applyFont="1" applyFill="1" applyBorder="1" applyAlignment="1" applyProtection="1">
      <alignment horizontal="right"/>
    </xf>
    <xf numFmtId="0" fontId="39" fillId="0" borderId="0" xfId="0" applyFont="1" applyFill="1" applyBorder="1" applyAlignment="1" applyProtection="1">
      <alignment horizontal="right"/>
    </xf>
    <xf numFmtId="2" fontId="23" fillId="0" borderId="0" xfId="0" applyNumberFormat="1" applyFont="1" applyFill="1" applyBorder="1" applyAlignment="1" applyProtection="1">
      <alignment horizontal="center"/>
    </xf>
    <xf numFmtId="0" fontId="23" fillId="0" borderId="0" xfId="0" applyFont="1" applyBorder="1" applyProtection="1"/>
    <xf numFmtId="0" fontId="18" fillId="0" borderId="0" xfId="0" applyFont="1" applyFill="1" applyBorder="1" applyAlignment="1" applyProtection="1">
      <alignment horizontal="right"/>
    </xf>
    <xf numFmtId="165" fontId="18" fillId="0" borderId="0" xfId="0" applyNumberFormat="1" applyFont="1" applyBorder="1" applyProtection="1"/>
    <xf numFmtId="4" fontId="23" fillId="0" borderId="0" xfId="0" applyNumberFormat="1" applyFont="1" applyFill="1" applyBorder="1" applyAlignment="1" applyProtection="1">
      <alignment horizontal="center"/>
    </xf>
    <xf numFmtId="0" fontId="9" fillId="0" borderId="0" xfId="0" applyFont="1" applyFill="1" applyBorder="1" applyAlignment="1" applyProtection="1">
      <alignment vertical="center" wrapText="1"/>
    </xf>
    <xf numFmtId="0" fontId="20" fillId="0" borderId="0" xfId="0" applyFont="1" applyFill="1" applyBorder="1" applyAlignment="1" applyProtection="1">
      <alignment vertical="center" wrapText="1"/>
    </xf>
    <xf numFmtId="2" fontId="51" fillId="0" borderId="0" xfId="0" applyNumberFormat="1" applyFont="1" applyFill="1" applyBorder="1" applyAlignment="1" applyProtection="1">
      <alignment horizontal="left" vertical="center" wrapText="1"/>
    </xf>
    <xf numFmtId="0" fontId="21" fillId="0" borderId="0" xfId="0" applyFont="1" applyFill="1" applyBorder="1" applyAlignment="1" applyProtection="1"/>
    <xf numFmtId="0" fontId="0" fillId="0" borderId="0" xfId="0" applyProtection="1"/>
    <xf numFmtId="0" fontId="9" fillId="0" borderId="0" xfId="0" applyFont="1" applyFill="1" applyBorder="1" applyAlignment="1" applyProtection="1">
      <alignment horizontal="right"/>
    </xf>
    <xf numFmtId="0" fontId="20" fillId="0" borderId="0" xfId="0" applyFont="1" applyFill="1" applyBorder="1" applyAlignment="1" applyProtection="1">
      <alignment horizontal="right" vertical="center" wrapText="1"/>
    </xf>
    <xf numFmtId="164" fontId="6" fillId="0" borderId="0" xfId="0" applyNumberFormat="1" applyFont="1" applyBorder="1" applyProtection="1"/>
    <xf numFmtId="0" fontId="21" fillId="0" borderId="0" xfId="0" applyFont="1" applyFill="1" applyBorder="1" applyAlignment="1" applyProtection="1">
      <alignment horizontal="center"/>
    </xf>
    <xf numFmtId="0" fontId="21" fillId="0" borderId="0" xfId="0" applyFont="1" applyFill="1" applyBorder="1" applyAlignment="1" applyProtection="1">
      <alignment horizontal="left" vertical="top"/>
    </xf>
    <xf numFmtId="164" fontId="6" fillId="0" borderId="0" xfId="0" applyNumberFormat="1" applyFont="1" applyFill="1" applyBorder="1" applyProtection="1"/>
    <xf numFmtId="164" fontId="9" fillId="0" borderId="0" xfId="0" applyNumberFormat="1" applyFont="1" applyFill="1" applyBorder="1" applyProtection="1"/>
    <xf numFmtId="164" fontId="22" fillId="0" borderId="0" xfId="0" applyNumberFormat="1" applyFont="1" applyFill="1" applyBorder="1" applyProtection="1"/>
    <xf numFmtId="0" fontId="9" fillId="0" borderId="0" xfId="0" applyFont="1" applyBorder="1" applyProtection="1"/>
    <xf numFmtId="0" fontId="10" fillId="0" borderId="0" xfId="0" applyFont="1" applyBorder="1" applyProtection="1"/>
    <xf numFmtId="0" fontId="10" fillId="0" borderId="0" xfId="0" applyFont="1" applyFill="1" applyBorder="1" applyProtection="1"/>
    <xf numFmtId="164" fontId="9" fillId="0" borderId="0" xfId="0" applyNumberFormat="1" applyFont="1" applyBorder="1" applyProtection="1"/>
    <xf numFmtId="0" fontId="9" fillId="0" borderId="0" xfId="0" applyFont="1" applyFill="1" applyBorder="1" applyAlignment="1" applyProtection="1">
      <alignment horizontal="center"/>
    </xf>
    <xf numFmtId="0" fontId="6" fillId="0" borderId="0" xfId="0" applyFont="1" applyFill="1" applyBorder="1" applyProtection="1"/>
    <xf numFmtId="164" fontId="15" fillId="0" borderId="0" xfId="0" applyNumberFormat="1" applyFont="1" applyFill="1" applyBorder="1" applyAlignment="1" applyProtection="1">
      <alignment horizontal="center"/>
    </xf>
    <xf numFmtId="0" fontId="10" fillId="0" borderId="0" xfId="0" applyFont="1" applyFill="1" applyBorder="1" applyAlignment="1" applyProtection="1"/>
    <xf numFmtId="0" fontId="5" fillId="0" borderId="0" xfId="0" applyFont="1" applyFill="1" applyBorder="1" applyAlignment="1" applyProtection="1">
      <alignment horizontal="right"/>
    </xf>
    <xf numFmtId="165" fontId="5" fillId="0" borderId="0" xfId="0" applyNumberFormat="1" applyFont="1" applyBorder="1" applyProtection="1"/>
    <xf numFmtId="164" fontId="6" fillId="0" borderId="25" xfId="0" applyNumberFormat="1" applyFont="1" applyBorder="1" applyProtection="1">
      <protection locked="0"/>
    </xf>
    <xf numFmtId="164" fontId="6" fillId="0" borderId="25" xfId="0" applyNumberFormat="1" applyFont="1" applyFill="1" applyBorder="1" applyProtection="1">
      <protection locked="0"/>
    </xf>
    <xf numFmtId="2" fontId="6" fillId="0" borderId="0" xfId="0" applyNumberFormat="1" applyFont="1" applyFill="1" applyBorder="1" applyAlignment="1" applyProtection="1">
      <alignment horizontal="left" wrapText="1"/>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10" fillId="0" borderId="0" xfId="0" applyFont="1" applyFill="1" applyBorder="1" applyAlignment="1" applyProtection="1">
      <alignment horizontal="left"/>
    </xf>
    <xf numFmtId="164" fontId="7" fillId="0" borderId="0" xfId="0" applyNumberFormat="1" applyFont="1" applyFill="1" applyBorder="1" applyAlignment="1" applyProtection="1">
      <alignment horizontal="left"/>
    </xf>
    <xf numFmtId="4" fontId="6" fillId="0" borderId="0" xfId="0" applyNumberFormat="1" applyFont="1" applyFill="1" applyBorder="1" applyAlignment="1" applyProtection="1">
      <alignment horizontal="left"/>
    </xf>
    <xf numFmtId="0" fontId="37" fillId="0" borderId="0" xfId="0" applyFont="1" applyFill="1" applyBorder="1" applyAlignment="1" applyProtection="1">
      <alignment horizontal="right"/>
    </xf>
    <xf numFmtId="0" fontId="8" fillId="0" borderId="0" xfId="0" applyFont="1" applyFill="1" applyBorder="1" applyAlignment="1" applyProtection="1">
      <alignment horizontal="center" vertical="center"/>
    </xf>
    <xf numFmtId="0" fontId="9" fillId="0" borderId="0" xfId="0" applyFont="1" applyFill="1" applyBorder="1" applyAlignment="1" applyProtection="1">
      <alignment horizontal="left"/>
    </xf>
    <xf numFmtId="4" fontId="6" fillId="0" borderId="0" xfId="0" applyNumberFormat="1" applyFont="1" applyFill="1" applyBorder="1" applyAlignment="1" applyProtection="1">
      <alignment horizontal="right"/>
    </xf>
    <xf numFmtId="0" fontId="38" fillId="0" borderId="0" xfId="0" applyFont="1" applyFill="1" applyBorder="1" applyAlignment="1" applyProtection="1">
      <alignment horizontal="right"/>
    </xf>
    <xf numFmtId="164" fontId="6" fillId="0" borderId="0" xfId="0" applyNumberFormat="1" applyFont="1" applyFill="1" applyBorder="1" applyAlignment="1" applyProtection="1">
      <alignment horizontal="right"/>
    </xf>
    <xf numFmtId="2" fontId="23" fillId="0" borderId="0" xfId="0" applyNumberFormat="1" applyFont="1" applyFill="1" applyBorder="1" applyAlignment="1" applyProtection="1">
      <alignment horizontal="left" wrapText="1"/>
    </xf>
    <xf numFmtId="2" fontId="37" fillId="0" borderId="0" xfId="0" applyNumberFormat="1" applyFont="1" applyFill="1" applyBorder="1" applyAlignment="1" applyProtection="1">
      <alignment horizontal="center" wrapText="1"/>
    </xf>
    <xf numFmtId="2" fontId="35" fillId="0" borderId="0" xfId="0" applyNumberFormat="1" applyFont="1" applyFill="1" applyBorder="1" applyAlignment="1" applyProtection="1">
      <alignment vertical="center" wrapText="1"/>
    </xf>
    <xf numFmtId="2" fontId="37" fillId="0" borderId="0" xfId="0" applyNumberFormat="1" applyFont="1" applyFill="1" applyBorder="1" applyAlignment="1" applyProtection="1"/>
    <xf numFmtId="0" fontId="10" fillId="0" borderId="0" xfId="0" applyFont="1" applyBorder="1" applyAlignment="1" applyProtection="1">
      <alignment horizontal="center" vertical="top"/>
    </xf>
    <xf numFmtId="0" fontId="37" fillId="0" borderId="0" xfId="0" applyFont="1" applyBorder="1" applyAlignment="1" applyProtection="1">
      <alignment horizontal="center" vertical="top"/>
    </xf>
    <xf numFmtId="49" fontId="7" fillId="0" borderId="0" xfId="0" applyNumberFormat="1" applyFont="1" applyFill="1" applyBorder="1" applyProtection="1"/>
    <xf numFmtId="2" fontId="35" fillId="0" borderId="0" xfId="0" applyNumberFormat="1" applyFont="1" applyFill="1" applyBorder="1" applyAlignment="1" applyProtection="1">
      <alignment horizontal="center" wrapText="1"/>
    </xf>
    <xf numFmtId="4" fontId="26" fillId="0" borderId="0" xfId="0" applyNumberFormat="1" applyFont="1" applyFill="1" applyBorder="1" applyAlignment="1" applyProtection="1">
      <alignment horizontal="center"/>
    </xf>
    <xf numFmtId="2" fontId="26" fillId="0" borderId="0" xfId="0" applyNumberFormat="1" applyFont="1" applyFill="1" applyBorder="1" applyAlignment="1" applyProtection="1">
      <alignment horizontal="center"/>
    </xf>
    <xf numFmtId="0" fontId="23" fillId="0" borderId="0" xfId="0" applyFont="1" applyFill="1" applyBorder="1" applyAlignment="1" applyProtection="1">
      <alignment horizontal="right"/>
    </xf>
    <xf numFmtId="0" fontId="55" fillId="0" borderId="0" xfId="0" applyFont="1" applyFill="1" applyBorder="1" applyAlignment="1" applyProtection="1">
      <alignment horizontal="right"/>
    </xf>
    <xf numFmtId="164" fontId="39" fillId="0" borderId="0" xfId="0" applyNumberFormat="1" applyFont="1" applyBorder="1" applyProtection="1"/>
    <xf numFmtId="165" fontId="19" fillId="0" borderId="0" xfId="0" applyNumberFormat="1" applyFont="1" applyBorder="1" applyProtection="1"/>
    <xf numFmtId="165" fontId="19" fillId="0" borderId="0" xfId="0" applyNumberFormat="1" applyFont="1" applyFill="1" applyBorder="1" applyProtection="1"/>
    <xf numFmtId="0" fontId="19" fillId="0" borderId="0" xfId="0" applyFont="1" applyFill="1" applyBorder="1" applyAlignment="1" applyProtection="1">
      <alignment horizontal="right"/>
    </xf>
    <xf numFmtId="4" fontId="6" fillId="0" borderId="25" xfId="0" applyNumberFormat="1" applyFont="1" applyFill="1" applyBorder="1" applyAlignment="1" applyProtection="1">
      <alignment horizontal="center" vertical="center"/>
      <protection locked="0"/>
    </xf>
    <xf numFmtId="9" fontId="42" fillId="0" borderId="0" xfId="51" applyFont="1" applyFill="1" applyBorder="1" applyAlignment="1" applyProtection="1">
      <alignment horizontal="left" wrapText="1"/>
    </xf>
    <xf numFmtId="2" fontId="6" fillId="0" borderId="0" xfId="0" applyNumberFormat="1" applyFont="1" applyFill="1" applyBorder="1" applyAlignment="1" applyProtection="1">
      <alignment horizontal="left" vertical="top"/>
    </xf>
    <xf numFmtId="2" fontId="35" fillId="0" borderId="0" xfId="0" applyNumberFormat="1" applyFont="1" applyFill="1" applyBorder="1" applyAlignment="1" applyProtection="1">
      <alignment horizontal="left" vertical="top" wrapText="1"/>
    </xf>
    <xf numFmtId="4" fontId="6" fillId="0" borderId="0" xfId="0" applyNumberFormat="1" applyFont="1" applyFill="1" applyBorder="1" applyAlignment="1" applyProtection="1">
      <alignment horizontal="left" vertical="top"/>
    </xf>
    <xf numFmtId="0" fontId="45" fillId="0" borderId="0" xfId="0" applyFont="1" applyFill="1" applyBorder="1" applyAlignment="1" applyProtection="1">
      <alignment horizontal="center" vertical="center"/>
    </xf>
    <xf numFmtId="2" fontId="26" fillId="0" borderId="0" xfId="0" applyNumberFormat="1" applyFont="1" applyFill="1" applyBorder="1" applyAlignment="1" applyProtection="1">
      <alignment horizontal="center" vertical="top"/>
    </xf>
    <xf numFmtId="2" fontId="26" fillId="0" borderId="0" xfId="0" applyNumberFormat="1" applyFont="1" applyFill="1" applyBorder="1" applyAlignment="1" applyProtection="1">
      <alignment horizontal="left" vertical="top"/>
    </xf>
    <xf numFmtId="0" fontId="15" fillId="0" borderId="0" xfId="0" applyFont="1" applyBorder="1" applyAlignment="1" applyProtection="1">
      <alignment vertical="top"/>
    </xf>
    <xf numFmtId="164" fontId="15" fillId="0" borderId="0" xfId="0" applyNumberFormat="1" applyFont="1" applyBorder="1" applyAlignment="1" applyProtection="1">
      <alignment horizontal="right" vertical="top"/>
    </xf>
    <xf numFmtId="164" fontId="15" fillId="0" borderId="0" xfId="0" applyNumberFormat="1" applyFont="1" applyFill="1" applyBorder="1" applyAlignment="1" applyProtection="1">
      <alignment vertical="top" wrapText="1"/>
    </xf>
    <xf numFmtId="4" fontId="6" fillId="0" borderId="0" xfId="0" applyNumberFormat="1" applyFont="1" applyFill="1" applyBorder="1" applyAlignment="1" applyProtection="1">
      <alignment horizontal="center" vertical="top"/>
    </xf>
    <xf numFmtId="2" fontId="6" fillId="0" borderId="0" xfId="0" applyNumberFormat="1" applyFont="1" applyFill="1" applyBorder="1" applyAlignment="1" applyProtection="1">
      <alignment horizontal="center" vertical="top"/>
    </xf>
    <xf numFmtId="0" fontId="52" fillId="0" borderId="0" xfId="0" applyFont="1" applyBorder="1" applyAlignment="1" applyProtection="1">
      <alignment horizontal="left" vertical="top"/>
    </xf>
    <xf numFmtId="164" fontId="15" fillId="0" borderId="0" xfId="0" applyNumberFormat="1" applyFont="1" applyBorder="1" applyAlignment="1" applyProtection="1">
      <alignment horizontal="center" vertical="top"/>
    </xf>
    <xf numFmtId="2" fontId="26" fillId="0" borderId="0" xfId="0" applyNumberFormat="1" applyFont="1" applyFill="1" applyBorder="1" applyAlignment="1" applyProtection="1">
      <alignment horizontal="left"/>
    </xf>
    <xf numFmtId="0" fontId="39" fillId="0" borderId="0" xfId="0" quotePrefix="1" applyFont="1" applyBorder="1" applyAlignment="1" applyProtection="1">
      <alignment horizontal="left"/>
    </xf>
    <xf numFmtId="164" fontId="39" fillId="0" borderId="0" xfId="139" applyNumberFormat="1" applyFont="1" applyBorder="1" applyAlignment="1" applyProtection="1">
      <alignment horizontal="right"/>
    </xf>
    <xf numFmtId="164" fontId="15" fillId="0" borderId="0" xfId="0" applyNumberFormat="1" applyFont="1" applyFill="1" applyBorder="1" applyAlignment="1" applyProtection="1">
      <alignment vertical="center" wrapText="1"/>
    </xf>
    <xf numFmtId="2" fontId="23" fillId="0" borderId="0" xfId="0" applyNumberFormat="1" applyFont="1" applyFill="1" applyBorder="1" applyAlignment="1" applyProtection="1">
      <alignment horizontal="center" wrapText="1"/>
    </xf>
    <xf numFmtId="0" fontId="13" fillId="0" borderId="0" xfId="0" quotePrefix="1" applyFont="1" applyBorder="1" applyAlignment="1" applyProtection="1">
      <alignment horizontal="right"/>
    </xf>
    <xf numFmtId="9" fontId="43" fillId="0" borderId="0" xfId="51" applyFont="1" applyFill="1" applyBorder="1" applyAlignment="1" applyProtection="1">
      <alignment horizontal="left" wrapText="1"/>
    </xf>
    <xf numFmtId="0" fontId="27" fillId="0" borderId="0" xfId="0" applyFont="1" applyFill="1" applyBorder="1" applyAlignment="1" applyProtection="1">
      <alignment horizontal="center"/>
    </xf>
    <xf numFmtId="0" fontId="53" fillId="0" borderId="0" xfId="0" quotePrefix="1" applyFont="1" applyBorder="1" applyAlignment="1" applyProtection="1">
      <alignment horizontal="right"/>
    </xf>
    <xf numFmtId="164" fontId="39" fillId="0" borderId="0" xfId="0" quotePrefix="1" applyNumberFormat="1" applyFont="1" applyBorder="1" applyAlignment="1" applyProtection="1">
      <alignment horizontal="right"/>
    </xf>
    <xf numFmtId="2" fontId="26" fillId="0" borderId="0" xfId="0" applyNumberFormat="1" applyFont="1" applyFill="1" applyBorder="1" applyAlignment="1" applyProtection="1">
      <alignment horizontal="center" vertical="center"/>
    </xf>
    <xf numFmtId="0" fontId="15" fillId="0" borderId="0" xfId="0" quotePrefix="1" applyFont="1" applyBorder="1" applyAlignment="1" applyProtection="1">
      <alignment horizontal="right"/>
    </xf>
    <xf numFmtId="9" fontId="43" fillId="0" borderId="0" xfId="51" applyFont="1" applyFill="1" applyBorder="1" applyAlignment="1" applyProtection="1">
      <alignment horizontal="left" vertical="top" wrapText="1"/>
    </xf>
    <xf numFmtId="9" fontId="43" fillId="0" borderId="0" xfId="51" applyFont="1" applyFill="1" applyBorder="1" applyAlignment="1" applyProtection="1">
      <alignment wrapText="1"/>
    </xf>
    <xf numFmtId="9" fontId="43" fillId="0" borderId="0" xfId="51" applyFont="1" applyFill="1" applyBorder="1" applyAlignment="1" applyProtection="1">
      <alignment horizontal="center" vertical="top" wrapText="1"/>
    </xf>
    <xf numFmtId="2" fontId="35" fillId="0" borderId="0" xfId="0" applyNumberFormat="1" applyFont="1" applyFill="1" applyBorder="1" applyAlignment="1" applyProtection="1">
      <alignment horizontal="left" wrapText="1"/>
    </xf>
    <xf numFmtId="2" fontId="39" fillId="0" borderId="0" xfId="0" applyNumberFormat="1" applyFont="1" applyFill="1" applyBorder="1" applyAlignment="1" applyProtection="1">
      <alignment horizontal="right" vertical="center"/>
    </xf>
    <xf numFmtId="8" fontId="15" fillId="0" borderId="0" xfId="51" applyNumberFormat="1" applyFont="1" applyFill="1" applyBorder="1" applyAlignment="1" applyProtection="1">
      <alignment horizontal="center" vertical="center"/>
    </xf>
    <xf numFmtId="1" fontId="26" fillId="0" borderId="0" xfId="0" applyNumberFormat="1" applyFont="1" applyFill="1" applyBorder="1" applyAlignment="1" applyProtection="1">
      <alignment horizontal="center"/>
    </xf>
    <xf numFmtId="2" fontId="15" fillId="0" borderId="0" xfId="0" applyNumberFormat="1" applyFont="1" applyFill="1" applyBorder="1" applyAlignment="1" applyProtection="1">
      <alignment horizontal="right" vertical="center"/>
    </xf>
    <xf numFmtId="9" fontId="15" fillId="0" borderId="0" xfId="51" applyFont="1" applyFill="1" applyBorder="1" applyAlignment="1" applyProtection="1">
      <alignment horizontal="center" vertical="center"/>
    </xf>
    <xf numFmtId="4" fontId="15" fillId="0" borderId="0" xfId="0" applyNumberFormat="1" applyFont="1" applyFill="1" applyBorder="1" applyAlignment="1" applyProtection="1">
      <alignment horizontal="right" vertical="center"/>
    </xf>
    <xf numFmtId="1" fontId="26" fillId="0" borderId="0" xfId="0" applyNumberFormat="1" applyFont="1" applyFill="1" applyBorder="1" applyAlignment="1" applyProtection="1">
      <alignment horizontal="center" vertical="center"/>
    </xf>
    <xf numFmtId="4" fontId="39" fillId="0" borderId="0" xfId="0" applyNumberFormat="1" applyFont="1" applyFill="1" applyBorder="1" applyAlignment="1" applyProtection="1">
      <alignment horizontal="right" vertical="center"/>
    </xf>
    <xf numFmtId="4" fontId="15" fillId="0" borderId="0" xfId="0" applyNumberFormat="1" applyFont="1" applyFill="1" applyBorder="1" applyAlignment="1" applyProtection="1">
      <alignment horizontal="right" vertical="top"/>
    </xf>
    <xf numFmtId="9" fontId="15" fillId="0" borderId="0" xfId="51" applyFont="1" applyFill="1" applyBorder="1" applyAlignment="1" applyProtection="1">
      <alignment horizontal="center" vertical="top"/>
    </xf>
    <xf numFmtId="9" fontId="44" fillId="0" borderId="0" xfId="51" applyFont="1" applyFill="1" applyBorder="1" applyAlignment="1" applyProtection="1">
      <alignment horizontal="left" vertical="top" wrapText="1"/>
    </xf>
    <xf numFmtId="0" fontId="45" fillId="0" borderId="0" xfId="0" applyFont="1" applyFill="1" applyBorder="1" applyAlignment="1" applyProtection="1">
      <alignment vertical="center"/>
    </xf>
    <xf numFmtId="0" fontId="61" fillId="4" borderId="0" xfId="0" applyFont="1" applyFill="1" applyBorder="1" applyAlignment="1" applyProtection="1">
      <alignment horizontal="left" vertical="center"/>
    </xf>
    <xf numFmtId="49" fontId="13" fillId="0" borderId="19" xfId="0" applyNumberFormat="1" applyFont="1" applyFill="1" applyBorder="1" applyAlignment="1" applyProtection="1">
      <alignment horizontal="center"/>
      <protection locked="0"/>
    </xf>
    <xf numFmtId="49" fontId="13" fillId="0" borderId="24" xfId="0" applyNumberFormat="1" applyFont="1" applyFill="1" applyBorder="1" applyAlignment="1" applyProtection="1">
      <alignment horizontal="center"/>
      <protection locked="0"/>
    </xf>
    <xf numFmtId="0" fontId="56"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64"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49" fontId="53" fillId="0" borderId="15" xfId="0" applyNumberFormat="1" applyFont="1" applyFill="1" applyBorder="1" applyAlignment="1" applyProtection="1">
      <alignment horizontal="center"/>
      <protection locked="0"/>
    </xf>
    <xf numFmtId="0" fontId="35" fillId="0" borderId="0" xfId="0" applyFont="1" applyFill="1" applyBorder="1" applyAlignment="1" applyProtection="1">
      <alignment horizontal="left" vertical="center" wrapText="1"/>
    </xf>
    <xf numFmtId="2" fontId="6" fillId="0" borderId="0" xfId="0" applyNumberFormat="1" applyFont="1" applyFill="1" applyBorder="1" applyAlignment="1" applyProtection="1">
      <alignment horizontal="center"/>
    </xf>
    <xf numFmtId="2" fontId="47" fillId="0" borderId="0" xfId="0" applyNumberFormat="1" applyFont="1" applyFill="1" applyBorder="1" applyAlignment="1" applyProtection="1">
      <alignment horizontal="right" vertical="top" wrapText="1"/>
    </xf>
    <xf numFmtId="2" fontId="35" fillId="0" borderId="0" xfId="0" applyNumberFormat="1" applyFont="1" applyFill="1" applyBorder="1" applyAlignment="1" applyProtection="1">
      <alignment horizontal="left" vertical="center" wrapText="1"/>
    </xf>
    <xf numFmtId="2" fontId="23" fillId="0" borderId="0" xfId="0" applyNumberFormat="1" applyFont="1" applyFill="1" applyBorder="1" applyAlignment="1" applyProtection="1">
      <alignment horizontal="left" vertical="center" wrapText="1"/>
    </xf>
    <xf numFmtId="0" fontId="50" fillId="0" borderId="0" xfId="0" applyFont="1" applyFill="1" applyBorder="1" applyAlignment="1" applyProtection="1">
      <alignment horizontal="center" vertical="center" wrapText="1"/>
    </xf>
    <xf numFmtId="2" fontId="35" fillId="0" borderId="0" xfId="0" applyNumberFormat="1" applyFont="1" applyFill="1" applyBorder="1" applyAlignment="1" applyProtection="1">
      <alignment horizontal="left" wrapText="1"/>
    </xf>
    <xf numFmtId="2" fontId="23" fillId="0" borderId="0" xfId="0" applyNumberFormat="1" applyFont="1" applyFill="1" applyBorder="1" applyAlignment="1" applyProtection="1">
      <alignment horizontal="left" wrapText="1"/>
    </xf>
    <xf numFmtId="0" fontId="8" fillId="0" borderId="0" xfId="0" applyFont="1" applyFill="1" applyBorder="1" applyAlignment="1" applyProtection="1">
      <alignment horizontal="left" vertical="center"/>
    </xf>
    <xf numFmtId="0" fontId="6" fillId="0" borderId="27" xfId="0" applyFont="1" applyFill="1" applyBorder="1" applyAlignment="1" applyProtection="1">
      <alignment horizontal="left"/>
    </xf>
    <xf numFmtId="0" fontId="6" fillId="0" borderId="0" xfId="0" applyFont="1" applyFill="1" applyBorder="1" applyAlignment="1" applyProtection="1">
      <alignment horizontal="left"/>
    </xf>
    <xf numFmtId="2" fontId="35" fillId="0" borderId="0" xfId="0" applyNumberFormat="1" applyFont="1" applyFill="1" applyBorder="1" applyAlignment="1" applyProtection="1">
      <alignment horizontal="left" vertical="top" wrapText="1"/>
    </xf>
    <xf numFmtId="164" fontId="54" fillId="0" borderId="0" xfId="0" applyNumberFormat="1" applyFont="1" applyFill="1" applyBorder="1" applyAlignment="1" applyProtection="1">
      <alignment horizontal="center" wrapText="1"/>
    </xf>
    <xf numFmtId="49" fontId="28" fillId="2" borderId="7" xfId="0" applyNumberFormat="1" applyFont="1" applyFill="1" applyBorder="1" applyAlignment="1" applyProtection="1">
      <alignment horizontal="center"/>
      <protection locked="0"/>
    </xf>
    <xf numFmtId="164" fontId="7" fillId="5" borderId="25" xfId="0" applyNumberFormat="1" applyFont="1" applyFill="1" applyBorder="1" applyProtection="1">
      <protection locked="0"/>
    </xf>
    <xf numFmtId="164" fontId="7" fillId="5" borderId="25" xfId="0" applyNumberFormat="1" applyFont="1" applyFill="1" applyBorder="1" applyAlignment="1" applyProtection="1">
      <alignment horizontal="center" vertical="center"/>
      <protection locked="0"/>
    </xf>
    <xf numFmtId="0" fontId="11" fillId="0" borderId="0" xfId="0" quotePrefix="1" applyFont="1" applyFill="1" applyBorder="1" applyAlignment="1" applyProtection="1">
      <alignment horizontal="center" vertical="center"/>
    </xf>
    <xf numFmtId="164" fontId="6" fillId="5" borderId="25" xfId="0" applyNumberFormat="1" applyFont="1" applyFill="1" applyBorder="1" applyAlignment="1" applyProtection="1">
      <alignment horizontal="right"/>
      <protection locked="0"/>
    </xf>
    <xf numFmtId="164" fontId="23" fillId="5" borderId="25" xfId="0" applyNumberFormat="1" applyFont="1" applyFill="1" applyBorder="1" applyAlignment="1" applyProtection="1">
      <alignment horizontal="right"/>
      <protection locked="0"/>
    </xf>
    <xf numFmtId="164" fontId="28" fillId="2" borderId="25" xfId="0" applyNumberFormat="1" applyFont="1" applyFill="1" applyBorder="1" applyProtection="1">
      <protection locked="0"/>
    </xf>
    <xf numFmtId="49" fontId="56" fillId="2" borderId="25" xfId="0" applyNumberFormat="1" applyFont="1" applyFill="1" applyBorder="1" applyProtection="1"/>
    <xf numFmtId="165" fontId="28" fillId="2" borderId="29" xfId="0" applyNumberFormat="1" applyFont="1" applyFill="1" applyBorder="1" applyProtection="1"/>
    <xf numFmtId="165" fontId="28" fillId="2" borderId="2" xfId="0" applyNumberFormat="1" applyFont="1" applyFill="1" applyBorder="1" applyProtection="1">
      <protection locked="0"/>
    </xf>
    <xf numFmtId="165" fontId="28" fillId="2" borderId="12" xfId="0" applyNumberFormat="1" applyFont="1" applyFill="1" applyBorder="1" applyProtection="1">
      <protection locked="0"/>
    </xf>
    <xf numFmtId="165" fontId="28" fillId="2" borderId="20" xfId="0" applyNumberFormat="1" applyFont="1" applyFill="1" applyBorder="1" applyProtection="1">
      <protection locked="0"/>
    </xf>
    <xf numFmtId="165" fontId="28" fillId="2" borderId="13" xfId="0" applyNumberFormat="1" applyFont="1" applyFill="1" applyBorder="1" applyProtection="1">
      <protection locked="0"/>
    </xf>
    <xf numFmtId="0" fontId="38" fillId="0" borderId="0" xfId="0" applyFont="1" applyBorder="1" applyAlignment="1" applyProtection="1">
      <alignment horizontal="right" vertical="center"/>
    </xf>
    <xf numFmtId="0" fontId="20" fillId="0" borderId="25" xfId="0" applyFont="1" applyFill="1" applyBorder="1" applyAlignment="1" applyProtection="1">
      <alignment vertical="center" wrapText="1"/>
      <protection locked="0"/>
    </xf>
    <xf numFmtId="2" fontId="6" fillId="0" borderId="0" xfId="0" applyNumberFormat="1" applyFont="1" applyFill="1" applyBorder="1" applyAlignment="1" applyProtection="1">
      <alignment horizontal="right" vertical="top"/>
    </xf>
    <xf numFmtId="1" fontId="28" fillId="0" borderId="0" xfId="0" applyNumberFormat="1" applyFont="1" applyFill="1" applyBorder="1" applyAlignment="1" applyProtection="1">
      <alignment horizontal="center"/>
    </xf>
    <xf numFmtId="2" fontId="28" fillId="0" borderId="0" xfId="0" applyNumberFormat="1" applyFont="1" applyFill="1" applyBorder="1" applyAlignment="1" applyProtection="1">
      <alignment horizontal="left"/>
    </xf>
    <xf numFmtId="4" fontId="28" fillId="0" borderId="0" xfId="0" applyNumberFormat="1" applyFont="1" applyFill="1" applyBorder="1" applyAlignment="1" applyProtection="1">
      <alignment horizontal="center"/>
    </xf>
    <xf numFmtId="2" fontId="28" fillId="0" borderId="0" xfId="0" applyNumberFormat="1" applyFont="1" applyFill="1" applyBorder="1" applyAlignment="1" applyProtection="1">
      <alignment horizontal="center"/>
    </xf>
    <xf numFmtId="0" fontId="29" fillId="3" borderId="10" xfId="0" applyFont="1" applyFill="1" applyBorder="1" applyAlignment="1" applyProtection="1">
      <alignment horizontal="center"/>
    </xf>
    <xf numFmtId="0" fontId="29" fillId="3" borderId="23" xfId="0" applyFont="1" applyFill="1" applyBorder="1" applyAlignment="1" applyProtection="1">
      <alignment horizontal="center"/>
    </xf>
    <xf numFmtId="1" fontId="28" fillId="0" borderId="1" xfId="0" applyNumberFormat="1" applyFont="1" applyFill="1" applyBorder="1" applyAlignment="1" applyProtection="1">
      <alignment horizontal="center"/>
    </xf>
    <xf numFmtId="0" fontId="30" fillId="0" borderId="0" xfId="0" applyFont="1" applyFill="1" applyBorder="1" applyAlignment="1" applyProtection="1">
      <alignment horizontal="right"/>
    </xf>
    <xf numFmtId="2" fontId="38" fillId="2" borderId="6" xfId="0" quotePrefix="1" applyNumberFormat="1" applyFont="1" applyFill="1" applyBorder="1" applyAlignment="1" applyProtection="1">
      <alignment horizontal="center"/>
    </xf>
    <xf numFmtId="2" fontId="38" fillId="2" borderId="6" xfId="0" applyNumberFormat="1" applyFont="1" applyFill="1" applyBorder="1" applyAlignment="1" applyProtection="1">
      <alignment horizontal="center"/>
    </xf>
    <xf numFmtId="49" fontId="28" fillId="0" borderId="0" xfId="0" applyNumberFormat="1" applyFont="1" applyFill="1" applyBorder="1" applyAlignment="1" applyProtection="1"/>
    <xf numFmtId="2" fontId="28" fillId="0" borderId="3" xfId="0" applyNumberFormat="1" applyFont="1" applyFill="1" applyBorder="1" applyAlignment="1" applyProtection="1">
      <alignment horizontal="center"/>
    </xf>
    <xf numFmtId="2" fontId="56" fillId="2" borderId="0" xfId="0" applyNumberFormat="1" applyFont="1" applyFill="1" applyBorder="1" applyAlignment="1" applyProtection="1">
      <alignment horizontal="center"/>
    </xf>
    <xf numFmtId="2" fontId="28" fillId="2" borderId="0" xfId="0" applyNumberFormat="1" applyFont="1" applyFill="1" applyBorder="1" applyAlignment="1" applyProtection="1">
      <alignment horizontal="center"/>
    </xf>
    <xf numFmtId="1" fontId="28" fillId="0" borderId="4" xfId="0" applyNumberFormat="1" applyFont="1" applyFill="1" applyBorder="1" applyAlignment="1" applyProtection="1">
      <alignment horizontal="center"/>
    </xf>
    <xf numFmtId="2" fontId="28" fillId="0" borderId="7" xfId="0" applyNumberFormat="1" applyFont="1" applyFill="1" applyBorder="1" applyAlignment="1" applyProtection="1">
      <alignment horizontal="left"/>
    </xf>
    <xf numFmtId="0" fontId="30" fillId="0" borderId="7" xfId="0" applyFont="1" applyFill="1" applyBorder="1" applyAlignment="1" applyProtection="1">
      <alignment horizontal="right"/>
    </xf>
    <xf numFmtId="49" fontId="28" fillId="0" borderId="7" xfId="0" applyNumberFormat="1" applyFont="1" applyFill="1" applyBorder="1" applyAlignment="1" applyProtection="1"/>
    <xf numFmtId="2" fontId="28" fillId="0" borderId="8" xfId="0" applyNumberFormat="1" applyFont="1" applyFill="1" applyBorder="1" applyAlignment="1" applyProtection="1">
      <alignment horizontal="center"/>
    </xf>
    <xf numFmtId="49" fontId="28" fillId="0" borderId="0" xfId="0" applyNumberFormat="1" applyFont="1" applyFill="1" applyBorder="1" applyAlignment="1" applyProtection="1">
      <alignment horizontal="center"/>
    </xf>
    <xf numFmtId="0" fontId="29" fillId="3" borderId="2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29" fillId="3" borderId="23" xfId="0" applyFont="1" applyFill="1" applyBorder="1" applyAlignment="1" applyProtection="1">
      <alignment horizontal="center" vertical="center"/>
    </xf>
    <xf numFmtId="1" fontId="28" fillId="0" borderId="5" xfId="0" applyNumberFormat="1" applyFont="1" applyFill="1" applyBorder="1" applyAlignment="1" applyProtection="1">
      <alignment horizontal="center"/>
    </xf>
    <xf numFmtId="2" fontId="28" fillId="0" borderId="6" xfId="0" applyNumberFormat="1" applyFont="1" applyFill="1" applyBorder="1" applyAlignment="1" applyProtection="1">
      <alignment horizontal="left"/>
    </xf>
    <xf numFmtId="0" fontId="31" fillId="3" borderId="28" xfId="0" applyFont="1" applyFill="1" applyBorder="1" applyAlignment="1" applyProtection="1">
      <alignment horizontal="center"/>
    </xf>
    <xf numFmtId="0" fontId="58" fillId="3" borderId="23" xfId="0" applyFont="1" applyFill="1" applyBorder="1" applyAlignment="1" applyProtection="1">
      <alignment horizontal="center"/>
    </xf>
    <xf numFmtId="0" fontId="30" fillId="0" borderId="5" xfId="0" applyFont="1" applyFill="1" applyBorder="1" applyAlignment="1" applyProtection="1">
      <alignment horizontal="center" vertical="top" wrapText="1"/>
    </xf>
    <xf numFmtId="0" fontId="30" fillId="0" borderId="6" xfId="0" applyFont="1" applyFill="1" applyBorder="1" applyAlignment="1" applyProtection="1">
      <alignment horizontal="center" vertical="top" wrapText="1"/>
    </xf>
    <xf numFmtId="0" fontId="30" fillId="0" borderId="26" xfId="0" applyFont="1" applyFill="1" applyBorder="1" applyAlignment="1" applyProtection="1">
      <alignment horizontal="center" vertical="top" wrapText="1"/>
    </xf>
    <xf numFmtId="0" fontId="31" fillId="3" borderId="11" xfId="0" applyFont="1" applyFill="1" applyBorder="1" applyAlignment="1" applyProtection="1">
      <alignment horizontal="center"/>
    </xf>
    <xf numFmtId="0" fontId="28" fillId="0" borderId="1" xfId="0" applyFont="1" applyBorder="1" applyProtection="1"/>
    <xf numFmtId="0" fontId="30" fillId="0" borderId="0" xfId="0" applyFont="1" applyBorder="1" applyAlignment="1" applyProtection="1"/>
    <xf numFmtId="165" fontId="28" fillId="0" borderId="0" xfId="0" applyNumberFormat="1" applyFont="1" applyFill="1" applyBorder="1" applyAlignment="1" applyProtection="1">
      <alignment horizontal="left"/>
    </xf>
    <xf numFmtId="0" fontId="32" fillId="0" borderId="0" xfId="0" applyFont="1" applyBorder="1" applyAlignment="1" applyProtection="1"/>
    <xf numFmtId="165" fontId="28" fillId="2" borderId="2" xfId="0" applyNumberFormat="1" applyFont="1" applyFill="1" applyBorder="1" applyProtection="1"/>
    <xf numFmtId="4" fontId="28" fillId="0" borderId="1" xfId="0" applyNumberFormat="1" applyFont="1" applyFill="1" applyBorder="1" applyAlignment="1" applyProtection="1">
      <alignment horizontal="center"/>
    </xf>
    <xf numFmtId="0" fontId="32" fillId="0" borderId="15" xfId="0" applyFont="1" applyBorder="1" applyAlignment="1" applyProtection="1"/>
    <xf numFmtId="165" fontId="28" fillId="2" borderId="14" xfId="0" applyNumberFormat="1" applyFont="1" applyFill="1" applyBorder="1" applyProtection="1"/>
    <xf numFmtId="165" fontId="28" fillId="2" borderId="21" xfId="0" applyNumberFormat="1" applyFont="1" applyFill="1" applyBorder="1" applyProtection="1"/>
    <xf numFmtId="165" fontId="28" fillId="2" borderId="19" xfId="0" applyNumberFormat="1" applyFont="1" applyFill="1" applyBorder="1" applyProtection="1"/>
    <xf numFmtId="165" fontId="28" fillId="2" borderId="18" xfId="0" applyNumberFormat="1" applyFont="1" applyFill="1" applyBorder="1" applyProtection="1"/>
    <xf numFmtId="2" fontId="30" fillId="0" borderId="0" xfId="0" applyNumberFormat="1" applyFont="1" applyFill="1" applyBorder="1" applyAlignment="1" applyProtection="1">
      <alignment horizontal="left"/>
    </xf>
    <xf numFmtId="14" fontId="32" fillId="0" borderId="0" xfId="0" applyNumberFormat="1" applyFont="1" applyBorder="1" applyAlignment="1" applyProtection="1"/>
    <xf numFmtId="0" fontId="30" fillId="0" borderId="0" xfId="0" applyFont="1" applyFill="1" applyBorder="1" applyAlignment="1" applyProtection="1"/>
    <xf numFmtId="165" fontId="28" fillId="2" borderId="20" xfId="0" applyNumberFormat="1" applyFont="1" applyFill="1" applyBorder="1" applyProtection="1"/>
    <xf numFmtId="0" fontId="28" fillId="0" borderId="0" xfId="0" applyFont="1" applyFill="1" applyBorder="1" applyAlignment="1" applyProtection="1">
      <alignment horizontal="right"/>
    </xf>
    <xf numFmtId="2" fontId="28" fillId="0" borderId="17" xfId="0" applyNumberFormat="1" applyFont="1" applyFill="1" applyBorder="1" applyAlignment="1" applyProtection="1">
      <alignment horizontal="center"/>
    </xf>
    <xf numFmtId="165" fontId="30" fillId="0" borderId="3" xfId="0" applyNumberFormat="1" applyFont="1" applyBorder="1" applyProtection="1"/>
    <xf numFmtId="165" fontId="30" fillId="0" borderId="16" xfId="0" applyNumberFormat="1" applyFont="1" applyBorder="1" applyProtection="1"/>
    <xf numFmtId="0" fontId="30" fillId="0" borderId="0" xfId="0" applyFont="1" applyFill="1" applyBorder="1" applyAlignment="1" applyProtection="1">
      <alignment horizontal="left"/>
    </xf>
    <xf numFmtId="0" fontId="32" fillId="0" borderId="0" xfId="0" applyFont="1" applyFill="1" applyBorder="1" applyAlignment="1" applyProtection="1">
      <alignment horizontal="left"/>
    </xf>
    <xf numFmtId="0" fontId="30" fillId="0" borderId="0" xfId="0" applyFont="1" applyFill="1" applyBorder="1" applyAlignment="1" applyProtection="1">
      <alignment horizontal="left" shrinkToFit="1"/>
    </xf>
    <xf numFmtId="0" fontId="28" fillId="0" borderId="4" xfId="0" applyFont="1" applyBorder="1" applyProtection="1"/>
    <xf numFmtId="0" fontId="34" fillId="0" borderId="7" xfId="0" applyFont="1" applyFill="1" applyBorder="1" applyAlignment="1" applyProtection="1">
      <alignment horizontal="right"/>
    </xf>
    <xf numFmtId="165" fontId="34" fillId="0" borderId="8" xfId="0" applyNumberFormat="1" applyFont="1" applyBorder="1" applyProtection="1"/>
    <xf numFmtId="165" fontId="34" fillId="0" borderId="13" xfId="0" applyNumberFormat="1" applyFont="1" applyBorder="1" applyProtection="1"/>
    <xf numFmtId="2" fontId="28" fillId="0" borderId="0" xfId="0" applyNumberFormat="1" applyFont="1" applyFill="1" applyBorder="1" applyAlignment="1" applyProtection="1">
      <alignment horizontal="right"/>
    </xf>
    <xf numFmtId="2" fontId="28" fillId="0" borderId="7" xfId="0" applyNumberFormat="1" applyFont="1" applyFill="1" applyBorder="1" applyAlignment="1" applyProtection="1">
      <alignment horizontal="right"/>
    </xf>
    <xf numFmtId="165" fontId="30" fillId="0" borderId="13" xfId="0" applyNumberFormat="1" applyFont="1" applyBorder="1" applyProtection="1"/>
    <xf numFmtId="0" fontId="29" fillId="0" borderId="1" xfId="0" applyFont="1" applyFill="1" applyBorder="1" applyAlignment="1" applyProtection="1">
      <alignment horizontal="left" vertical="top"/>
    </xf>
    <xf numFmtId="0" fontId="29" fillId="0" borderId="0" xfId="0" applyFont="1" applyFill="1" applyBorder="1" applyAlignment="1" applyProtection="1">
      <alignment horizontal="center"/>
    </xf>
    <xf numFmtId="0" fontId="31" fillId="3" borderId="13" xfId="0" applyFont="1" applyFill="1" applyBorder="1" applyAlignment="1" applyProtection="1">
      <alignment horizontal="center"/>
    </xf>
    <xf numFmtId="0" fontId="30" fillId="0" borderId="0" xfId="0" applyFont="1" applyBorder="1" applyAlignment="1" applyProtection="1">
      <alignment horizontal="left"/>
    </xf>
    <xf numFmtId="165" fontId="28" fillId="2" borderId="24" xfId="0" applyNumberFormat="1" applyFont="1" applyFill="1" applyBorder="1" applyProtection="1"/>
    <xf numFmtId="0" fontId="30" fillId="0" borderId="1" xfId="0" applyFont="1" applyBorder="1" applyProtection="1"/>
    <xf numFmtId="0" fontId="30" fillId="0" borderId="0" xfId="0" applyFont="1" applyBorder="1" applyProtection="1"/>
    <xf numFmtId="164" fontId="28" fillId="0" borderId="3" xfId="0" applyNumberFormat="1" applyFont="1" applyFill="1" applyBorder="1" applyProtection="1"/>
    <xf numFmtId="165" fontId="28" fillId="2" borderId="25" xfId="0" applyNumberFormat="1" applyFont="1" applyFill="1" applyBorder="1" applyProtection="1"/>
    <xf numFmtId="0" fontId="30" fillId="0" borderId="0" xfId="0" applyFont="1" applyFill="1" applyBorder="1" applyProtection="1"/>
    <xf numFmtId="165" fontId="28" fillId="2" borderId="32" xfId="0" applyNumberFormat="1" applyFont="1" applyFill="1" applyBorder="1" applyProtection="1"/>
    <xf numFmtId="165" fontId="30" fillId="0" borderId="17" xfId="0" applyNumberFormat="1" applyFont="1" applyBorder="1" applyProtection="1"/>
    <xf numFmtId="0" fontId="30" fillId="0" borderId="1" xfId="0" applyFont="1" applyBorder="1" applyAlignment="1" applyProtection="1">
      <alignment horizontal="left"/>
    </xf>
    <xf numFmtId="164" fontId="33" fillId="0" borderId="3" xfId="0" applyNumberFormat="1" applyFont="1" applyBorder="1" applyProtection="1"/>
    <xf numFmtId="1" fontId="30" fillId="0" borderId="1" xfId="0" applyNumberFormat="1" applyFont="1" applyFill="1" applyBorder="1" applyAlignment="1" applyProtection="1">
      <alignment horizontal="center"/>
    </xf>
    <xf numFmtId="0" fontId="54" fillId="0" borderId="0" xfId="0" applyFont="1" applyFill="1" applyBorder="1" applyProtection="1"/>
    <xf numFmtId="0" fontId="54" fillId="0" borderId="0" xfId="0" applyFont="1" applyBorder="1" applyProtection="1"/>
    <xf numFmtId="164" fontId="28" fillId="0" borderId="3" xfId="0" applyNumberFormat="1" applyFont="1" applyBorder="1" applyProtection="1"/>
    <xf numFmtId="164" fontId="30" fillId="0" borderId="3" xfId="0" applyNumberFormat="1" applyFont="1" applyBorder="1" applyProtection="1"/>
    <xf numFmtId="165" fontId="30" fillId="0" borderId="3" xfId="0" applyNumberFormat="1" applyFont="1" applyFill="1" applyBorder="1" applyProtection="1"/>
    <xf numFmtId="0" fontId="31" fillId="3" borderId="16" xfId="0" applyFont="1" applyFill="1" applyBorder="1" applyAlignment="1" applyProtection="1">
      <alignment horizontal="center"/>
    </xf>
    <xf numFmtId="2" fontId="28" fillId="0" borderId="1" xfId="0" applyNumberFormat="1" applyFont="1" applyFill="1" applyBorder="1" applyAlignment="1" applyProtection="1">
      <alignment horizontal="left"/>
    </xf>
    <xf numFmtId="4" fontId="28" fillId="0" borderId="7" xfId="0" applyNumberFormat="1" applyFont="1" applyFill="1" applyBorder="1" applyAlignment="1" applyProtection="1">
      <alignment horizontal="center"/>
    </xf>
    <xf numFmtId="0" fontId="29" fillId="0" borderId="5" xfId="0" applyFont="1" applyFill="1" applyBorder="1" applyAlignment="1" applyProtection="1">
      <alignment horizontal="left" vertical="top"/>
    </xf>
    <xf numFmtId="0" fontId="29" fillId="0" borderId="6" xfId="0" applyFont="1" applyFill="1" applyBorder="1" applyAlignment="1" applyProtection="1">
      <alignment horizontal="center"/>
    </xf>
    <xf numFmtId="2" fontId="28" fillId="0" borderId="6" xfId="0" applyNumberFormat="1" applyFont="1" applyFill="1" applyBorder="1" applyAlignment="1" applyProtection="1">
      <alignment horizontal="center"/>
    </xf>
    <xf numFmtId="0" fontId="31" fillId="3" borderId="22" xfId="0" applyFont="1" applyFill="1" applyBorder="1" applyAlignment="1" applyProtection="1">
      <alignment horizontal="center"/>
    </xf>
    <xf numFmtId="0" fontId="51" fillId="0" borderId="0" xfId="0" applyFont="1" applyBorder="1" applyAlignment="1" applyProtection="1"/>
    <xf numFmtId="0" fontId="28" fillId="2" borderId="25" xfId="0" applyNumberFormat="1" applyFont="1" applyFill="1" applyBorder="1" applyProtection="1"/>
    <xf numFmtId="0" fontId="65" fillId="5" borderId="15" xfId="0" applyFont="1" applyFill="1" applyBorder="1" applyAlignment="1" applyProtection="1">
      <alignment horizontal="right"/>
    </xf>
    <xf numFmtId="165" fontId="28" fillId="5" borderId="19" xfId="0" applyNumberFormat="1" applyFont="1" applyFill="1" applyBorder="1" applyAlignment="1" applyProtection="1">
      <alignment horizontal="right"/>
    </xf>
    <xf numFmtId="165" fontId="28" fillId="2" borderId="30" xfId="0" applyNumberFormat="1" applyFont="1" applyFill="1" applyBorder="1" applyProtection="1"/>
    <xf numFmtId="0" fontId="51" fillId="0" borderId="0" xfId="0" applyFont="1" applyBorder="1" applyAlignment="1" applyProtection="1">
      <alignment horizontal="left"/>
    </xf>
    <xf numFmtId="165" fontId="56" fillId="2" borderId="15" xfId="0" applyNumberFormat="1" applyFont="1" applyFill="1" applyBorder="1" applyProtection="1"/>
    <xf numFmtId="165" fontId="28" fillId="2" borderId="31" xfId="0" applyNumberFormat="1" applyFont="1" applyFill="1" applyBorder="1" applyProtection="1"/>
    <xf numFmtId="165" fontId="28" fillId="2" borderId="15" xfId="0" applyNumberFormat="1" applyFont="1" applyFill="1" applyBorder="1" applyProtection="1"/>
    <xf numFmtId="0" fontId="56" fillId="2" borderId="25" xfId="0" applyNumberFormat="1" applyFont="1" applyFill="1" applyBorder="1" applyProtection="1"/>
    <xf numFmtId="165" fontId="56" fillId="5" borderId="19" xfId="0" applyNumberFormat="1" applyFont="1" applyFill="1" applyBorder="1" applyAlignment="1" applyProtection="1">
      <alignment horizontal="right"/>
    </xf>
    <xf numFmtId="0" fontId="51" fillId="0" borderId="0" xfId="0" applyFont="1" applyBorder="1" applyProtection="1"/>
    <xf numFmtId="164" fontId="30" fillId="0" borderId="0" xfId="0" applyNumberFormat="1" applyFont="1" applyBorder="1" applyProtection="1"/>
    <xf numFmtId="165" fontId="30" fillId="0" borderId="0" xfId="0" applyNumberFormat="1" applyFont="1" applyBorder="1" applyProtection="1"/>
    <xf numFmtId="2" fontId="30" fillId="0" borderId="0" xfId="0" applyNumberFormat="1" applyFont="1" applyFill="1" applyBorder="1" applyAlignment="1" applyProtection="1">
      <alignment horizontal="center"/>
    </xf>
    <xf numFmtId="2" fontId="28" fillId="0" borderId="7" xfId="0" applyNumberFormat="1" applyFont="1" applyFill="1" applyBorder="1" applyAlignment="1" applyProtection="1">
      <alignment horizontal="center"/>
    </xf>
    <xf numFmtId="165" fontId="34" fillId="0" borderId="7" xfId="0" applyNumberFormat="1" applyFont="1" applyBorder="1" applyProtection="1"/>
    <xf numFmtId="0" fontId="68" fillId="3" borderId="5" xfId="0" applyFont="1" applyFill="1" applyBorder="1" applyAlignment="1" applyProtection="1">
      <alignment horizontal="center" vertical="center"/>
    </xf>
    <xf numFmtId="0" fontId="21" fillId="3" borderId="6" xfId="0" applyFont="1" applyFill="1" applyBorder="1" applyAlignment="1" applyProtection="1">
      <alignment horizontal="center" vertical="center"/>
    </xf>
    <xf numFmtId="0" fontId="21" fillId="3" borderId="9" xfId="0" applyFont="1" applyFill="1" applyBorder="1" applyAlignment="1" applyProtection="1">
      <alignment horizontal="center" vertical="center"/>
    </xf>
    <xf numFmtId="1" fontId="6" fillId="0" borderId="1" xfId="0" applyNumberFormat="1" applyFont="1" applyFill="1" applyBorder="1" applyAlignment="1" applyProtection="1">
      <alignment horizontal="center" vertical="center"/>
    </xf>
    <xf numFmtId="0" fontId="19" fillId="0" borderId="0" xfId="0" applyFont="1" applyFill="1" applyBorder="1" applyAlignment="1" applyProtection="1">
      <alignment horizontal="right" vertical="center"/>
    </xf>
    <xf numFmtId="0" fontId="53" fillId="0" borderId="0" xfId="0" applyFont="1" applyFill="1" applyBorder="1" applyAlignment="1" applyProtection="1">
      <alignment horizontal="center" vertical="center"/>
    </xf>
    <xf numFmtId="4" fontId="53" fillId="0" borderId="0" xfId="0" applyNumberFormat="1" applyFont="1" applyFill="1" applyBorder="1" applyAlignment="1" applyProtection="1">
      <alignment horizontal="left" vertical="center"/>
    </xf>
    <xf numFmtId="4" fontId="6" fillId="0" borderId="35" xfId="0" applyNumberFormat="1" applyFont="1" applyFill="1" applyBorder="1" applyAlignment="1" applyProtection="1">
      <alignment horizontal="center" vertical="center"/>
    </xf>
    <xf numFmtId="4" fontId="28" fillId="0" borderId="0" xfId="0" applyNumberFormat="1" applyFont="1" applyFill="1" applyBorder="1" applyAlignment="1" applyProtection="1">
      <alignment horizontal="center" vertical="center"/>
    </xf>
    <xf numFmtId="2" fontId="28" fillId="0" borderId="3" xfId="0" applyNumberFormat="1" applyFont="1" applyFill="1" applyBorder="1" applyAlignment="1" applyProtection="1">
      <alignment horizontal="center" vertical="center"/>
    </xf>
    <xf numFmtId="1" fontId="6" fillId="0" borderId="1" xfId="0" applyNumberFormat="1" applyFont="1" applyFill="1" applyBorder="1" applyAlignment="1" applyProtection="1">
      <alignment horizontal="center"/>
    </xf>
    <xf numFmtId="0" fontId="10" fillId="0" borderId="14" xfId="0" applyFont="1" applyBorder="1" applyAlignment="1" applyProtection="1">
      <alignment horizontal="left" vertical="center"/>
    </xf>
    <xf numFmtId="2" fontId="28" fillId="0" borderId="14" xfId="0" applyNumberFormat="1" applyFont="1" applyFill="1" applyBorder="1" applyAlignment="1" applyProtection="1">
      <alignment horizontal="left" vertical="center"/>
    </xf>
    <xf numFmtId="2" fontId="6" fillId="0" borderId="14" xfId="0" applyNumberFormat="1" applyFont="1" applyFill="1" applyBorder="1" applyAlignment="1" applyProtection="1">
      <alignment horizontal="center" vertical="center"/>
    </xf>
    <xf numFmtId="165" fontId="10" fillId="0" borderId="14" xfId="0" applyNumberFormat="1" applyFont="1" applyBorder="1" applyAlignment="1" applyProtection="1">
      <alignment horizontal="center" vertical="center"/>
    </xf>
    <xf numFmtId="4" fontId="6" fillId="0" borderId="14" xfId="0" applyNumberFormat="1" applyFont="1" applyFill="1" applyBorder="1" applyAlignment="1" applyProtection="1">
      <alignment horizontal="center" vertical="center"/>
    </xf>
    <xf numFmtId="4" fontId="6" fillId="0" borderId="14" xfId="0" applyNumberFormat="1" applyFont="1" applyFill="1" applyBorder="1" applyAlignment="1" applyProtection="1">
      <alignment horizontal="center"/>
    </xf>
    <xf numFmtId="4" fontId="6" fillId="0" borderId="33" xfId="0" applyNumberFormat="1" applyFont="1" applyFill="1" applyBorder="1" applyAlignment="1" applyProtection="1">
      <alignment horizontal="center"/>
    </xf>
    <xf numFmtId="4" fontId="28" fillId="0" borderId="14" xfId="0" applyNumberFormat="1" applyFont="1" applyFill="1" applyBorder="1" applyAlignment="1" applyProtection="1">
      <alignment horizontal="center"/>
    </xf>
    <xf numFmtId="165" fontId="10" fillId="0" borderId="14" xfId="0" applyNumberFormat="1" applyFont="1" applyFill="1" applyBorder="1" applyAlignment="1" applyProtection="1">
      <alignment horizontal="center" vertical="center"/>
    </xf>
    <xf numFmtId="0" fontId="10" fillId="0" borderId="0" xfId="0" applyFont="1" applyBorder="1" applyAlignment="1" applyProtection="1">
      <alignment horizontal="right" vertical="center"/>
    </xf>
    <xf numFmtId="0" fontId="10" fillId="0" borderId="0" xfId="0" quotePrefix="1" applyFont="1" applyBorder="1" applyAlignment="1" applyProtection="1">
      <alignment horizontal="left" vertical="center"/>
    </xf>
    <xf numFmtId="2" fontId="28" fillId="0" borderId="0" xfId="0" applyNumberFormat="1" applyFont="1" applyFill="1" applyBorder="1" applyAlignment="1" applyProtection="1">
      <alignment horizontal="left" vertical="center"/>
    </xf>
    <xf numFmtId="165" fontId="10" fillId="0" borderId="0" xfId="0" applyNumberFormat="1" applyFont="1" applyBorder="1" applyAlignment="1" applyProtection="1">
      <alignment horizontal="center" vertical="center"/>
    </xf>
    <xf numFmtId="9" fontId="37" fillId="0" borderId="0" xfId="51" applyFont="1" applyFill="1" applyBorder="1" applyAlignment="1" applyProtection="1">
      <alignment horizontal="center" vertical="center"/>
    </xf>
    <xf numFmtId="4" fontId="6" fillId="0" borderId="35" xfId="0" applyNumberFormat="1" applyFont="1" applyFill="1" applyBorder="1" applyAlignment="1" applyProtection="1">
      <alignment horizontal="center"/>
    </xf>
    <xf numFmtId="165" fontId="10" fillId="0" borderId="0" xfId="0" applyNumberFormat="1" applyFont="1" applyFill="1" applyBorder="1" applyAlignment="1" applyProtection="1">
      <alignment horizontal="center" vertical="center"/>
    </xf>
    <xf numFmtId="9" fontId="37" fillId="0" borderId="0" xfId="51" applyFont="1" applyFill="1" applyBorder="1" applyAlignment="1" applyProtection="1">
      <alignment horizontal="right" vertical="center"/>
    </xf>
    <xf numFmtId="0" fontId="10" fillId="0" borderId="0" xfId="0" quotePrefix="1" applyFont="1" applyBorder="1" applyAlignment="1" applyProtection="1">
      <alignment horizontal="right" vertical="center"/>
    </xf>
    <xf numFmtId="8" fontId="10" fillId="0" borderId="0" xfId="0" applyNumberFormat="1" applyFont="1" applyBorder="1" applyAlignment="1" applyProtection="1">
      <alignment horizontal="center" vertical="center"/>
    </xf>
    <xf numFmtId="8" fontId="10" fillId="0" borderId="0" xfId="0" applyNumberFormat="1" applyFont="1" applyFill="1" applyBorder="1" applyAlignment="1" applyProtection="1">
      <alignment horizontal="center" vertical="center"/>
    </xf>
    <xf numFmtId="4" fontId="6" fillId="0" borderId="0" xfId="0" applyNumberFormat="1" applyFont="1" applyFill="1" applyBorder="1" applyAlignment="1" applyProtection="1">
      <alignment horizontal="right" vertical="center"/>
    </xf>
    <xf numFmtId="0" fontId="10" fillId="0" borderId="14" xfId="0" quotePrefix="1" applyFont="1" applyBorder="1" applyAlignment="1" applyProtection="1">
      <alignment horizontal="left" vertical="center"/>
    </xf>
    <xf numFmtId="9" fontId="37" fillId="0" borderId="14" xfId="51" applyFont="1" applyFill="1" applyBorder="1" applyAlignment="1" applyProtection="1">
      <alignment horizontal="center" vertical="center"/>
    </xf>
    <xf numFmtId="9" fontId="37" fillId="0" borderId="14" xfId="51" applyFont="1" applyFill="1" applyBorder="1" applyAlignment="1" applyProtection="1">
      <alignment horizontal="right" vertical="center"/>
    </xf>
    <xf numFmtId="0" fontId="10" fillId="0" borderId="0" xfId="0" quotePrefix="1" applyFont="1" applyBorder="1" applyAlignment="1" applyProtection="1">
      <alignment vertical="center"/>
    </xf>
    <xf numFmtId="1" fontId="6" fillId="0" borderId="4" xfId="0" applyNumberFormat="1" applyFont="1" applyFill="1" applyBorder="1" applyAlignment="1" applyProtection="1">
      <alignment horizontal="center"/>
    </xf>
    <xf numFmtId="2" fontId="6" fillId="0" borderId="7" xfId="0" applyNumberFormat="1" applyFont="1" applyFill="1" applyBorder="1" applyAlignment="1" applyProtection="1">
      <alignment horizontal="left"/>
    </xf>
    <xf numFmtId="4" fontId="6" fillId="0" borderId="7" xfId="0" applyNumberFormat="1" applyFont="1" applyFill="1" applyBorder="1" applyAlignment="1" applyProtection="1">
      <alignment horizontal="center"/>
    </xf>
    <xf numFmtId="4" fontId="6" fillId="0" borderId="34" xfId="0" applyNumberFormat="1" applyFont="1" applyFill="1" applyBorder="1" applyAlignment="1" applyProtection="1">
      <alignment horizontal="center"/>
    </xf>
    <xf numFmtId="0" fontId="66" fillId="3" borderId="22" xfId="0" applyFont="1" applyFill="1" applyBorder="1" applyAlignment="1" applyProtection="1">
      <alignment horizontal="center"/>
    </xf>
    <xf numFmtId="0" fontId="45" fillId="0" borderId="0" xfId="0" applyFont="1" applyFill="1" applyBorder="1" applyAlignment="1" applyProtection="1">
      <alignment horizontal="center" vertical="center"/>
    </xf>
    <xf numFmtId="0" fontId="35" fillId="0" borderId="0" xfId="0" quotePrefix="1" applyFont="1" applyFill="1" applyBorder="1" applyAlignment="1" applyProtection="1">
      <alignment horizontal="left" vertical="top" wrapText="1"/>
    </xf>
    <xf numFmtId="0" fontId="35" fillId="0" borderId="0"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49" fontId="37" fillId="2" borderId="6" xfId="0" quotePrefix="1" applyNumberFormat="1" applyFont="1" applyFill="1" applyBorder="1" applyAlignment="1" applyProtection="1">
      <alignment horizontal="center"/>
    </xf>
    <xf numFmtId="0" fontId="37" fillId="0" borderId="6" xfId="0" applyFont="1" applyFill="1" applyBorder="1" applyAlignment="1" applyProtection="1">
      <alignment horizontal="right"/>
    </xf>
    <xf numFmtId="0" fontId="37" fillId="0" borderId="0" xfId="0" applyFont="1" applyFill="1" applyBorder="1" applyAlignment="1" applyProtection="1">
      <alignment horizontal="right"/>
    </xf>
    <xf numFmtId="0" fontId="66" fillId="3" borderId="22" xfId="0" applyFont="1" applyFill="1" applyBorder="1" applyAlignment="1" applyProtection="1">
      <alignment vertical="center"/>
    </xf>
    <xf numFmtId="0" fontId="29" fillId="3" borderId="10" xfId="0" applyFont="1" applyFill="1" applyBorder="1" applyAlignment="1" applyProtection="1">
      <alignment vertical="center"/>
    </xf>
    <xf numFmtId="2" fontId="69" fillId="0" borderId="0" xfId="0" applyNumberFormat="1" applyFont="1" applyFill="1" applyBorder="1" applyAlignment="1" applyProtection="1">
      <alignment horizontal="center"/>
    </xf>
    <xf numFmtId="4" fontId="69" fillId="0" borderId="0" xfId="0" applyNumberFormat="1" applyFont="1" applyFill="1" applyBorder="1" applyAlignment="1" applyProtection="1">
      <alignment horizontal="center"/>
    </xf>
    <xf numFmtId="4" fontId="70" fillId="0" borderId="0" xfId="0" applyNumberFormat="1" applyFont="1" applyFill="1" applyBorder="1" applyAlignment="1" applyProtection="1">
      <alignment horizontal="center"/>
    </xf>
    <xf numFmtId="4" fontId="30" fillId="0" borderId="0" xfId="0" applyNumberFormat="1" applyFont="1" applyFill="1" applyBorder="1" applyAlignment="1" applyProtection="1">
      <alignment horizontal="right"/>
    </xf>
    <xf numFmtId="4" fontId="28" fillId="0" borderId="0" xfId="0" applyNumberFormat="1" applyFont="1" applyFill="1" applyBorder="1" applyProtection="1"/>
    <xf numFmtId="4" fontId="28" fillId="0" borderId="3" xfId="0" applyNumberFormat="1" applyFont="1" applyBorder="1" applyProtection="1"/>
    <xf numFmtId="164" fontId="69" fillId="0" borderId="0" xfId="0" applyNumberFormat="1" applyFont="1" applyFill="1" applyBorder="1" applyAlignment="1" applyProtection="1">
      <alignment horizontal="right"/>
    </xf>
    <xf numFmtId="4" fontId="28" fillId="0" borderId="0" xfId="0" applyNumberFormat="1" applyFont="1" applyBorder="1" applyProtection="1"/>
    <xf numFmtId="4" fontId="28" fillId="0" borderId="3" xfId="0" applyNumberFormat="1" applyFont="1" applyFill="1" applyBorder="1" applyProtection="1"/>
    <xf numFmtId="164" fontId="69" fillId="0" borderId="3" xfId="0" applyNumberFormat="1" applyFont="1" applyFill="1" applyBorder="1" applyAlignment="1" applyProtection="1">
      <alignment horizontal="right"/>
    </xf>
    <xf numFmtId="4" fontId="28" fillId="0" borderId="8" xfId="0" applyNumberFormat="1" applyFont="1" applyFill="1" applyBorder="1" applyAlignment="1" applyProtection="1">
      <alignment horizontal="center"/>
    </xf>
    <xf numFmtId="49" fontId="37" fillId="2" borderId="9" xfId="0" quotePrefix="1" applyNumberFormat="1" applyFont="1" applyFill="1" applyBorder="1" applyAlignment="1" applyProtection="1">
      <alignment horizontal="center"/>
    </xf>
    <xf numFmtId="49" fontId="6" fillId="2" borderId="0" xfId="0" applyNumberFormat="1" applyFont="1" applyFill="1" applyBorder="1" applyAlignment="1" applyProtection="1">
      <alignment horizontal="center"/>
    </xf>
    <xf numFmtId="49" fontId="6" fillId="2" borderId="3" xfId="0" applyNumberFormat="1" applyFont="1" applyFill="1" applyBorder="1" applyAlignment="1" applyProtection="1">
      <alignment horizontal="center"/>
    </xf>
    <xf numFmtId="3" fontId="66" fillId="3" borderId="10" xfId="0" applyNumberFormat="1" applyFont="1" applyFill="1" applyBorder="1" applyAlignment="1" applyProtection="1">
      <alignment horizontal="center" vertical="center"/>
    </xf>
    <xf numFmtId="3" fontId="66" fillId="3" borderId="23" xfId="0" applyNumberFormat="1" applyFont="1" applyFill="1" applyBorder="1" applyAlignment="1" applyProtection="1">
      <alignment horizontal="center" vertical="center"/>
    </xf>
    <xf numFmtId="0" fontId="67" fillId="3" borderId="22" xfId="0" applyFont="1" applyFill="1" applyBorder="1" applyAlignment="1" applyProtection="1">
      <alignment horizontal="center" vertical="center"/>
    </xf>
    <xf numFmtId="0" fontId="67" fillId="3" borderId="10" xfId="0" applyFont="1" applyFill="1" applyBorder="1" applyAlignment="1" applyProtection="1">
      <alignment horizontal="center" vertical="center"/>
    </xf>
    <xf numFmtId="0" fontId="67" fillId="3" borderId="23" xfId="0" applyFont="1" applyFill="1" applyBorder="1" applyAlignment="1" applyProtection="1">
      <alignment horizontal="center" vertical="center"/>
    </xf>
    <xf numFmtId="0" fontId="54" fillId="0" borderId="14" xfId="0" applyFont="1" applyFill="1" applyBorder="1" applyAlignment="1" applyProtection="1">
      <alignment horizontal="left"/>
      <protection locked="0"/>
    </xf>
    <xf numFmtId="0" fontId="37" fillId="0" borderId="7" xfId="0" applyFont="1" applyFill="1" applyBorder="1" applyAlignment="1" applyProtection="1">
      <alignment horizontal="right" vertical="center"/>
    </xf>
    <xf numFmtId="2" fontId="37" fillId="2" borderId="7" xfId="0" applyNumberFormat="1" applyFont="1" applyFill="1" applyBorder="1" applyAlignment="1" applyProtection="1">
      <alignment horizontal="center" vertical="center"/>
      <protection locked="0"/>
    </xf>
    <xf numFmtId="2" fontId="37" fillId="2" borderId="8" xfId="0" applyNumberFormat="1" applyFont="1" applyFill="1" applyBorder="1" applyAlignment="1" applyProtection="1">
      <alignment horizontal="center" vertical="center"/>
      <protection locked="0"/>
    </xf>
    <xf numFmtId="49" fontId="57" fillId="0" borderId="15" xfId="140" quotePrefix="1" applyNumberFormat="1" applyFill="1" applyBorder="1" applyAlignment="1" applyProtection="1">
      <alignment horizontal="center"/>
      <protection locked="0"/>
    </xf>
    <xf numFmtId="9" fontId="38" fillId="0" borderId="0" xfId="51" applyFont="1" applyFill="1" applyBorder="1" applyAlignment="1" applyProtection="1">
      <alignment horizontal="left" vertical="center" wrapText="1"/>
    </xf>
    <xf numFmtId="0" fontId="72" fillId="0" borderId="0" xfId="0" applyFont="1" applyAlignment="1"/>
    <xf numFmtId="9" fontId="38" fillId="0" borderId="0" xfId="51" applyFont="1" applyFill="1" applyBorder="1" applyAlignment="1">
      <alignment horizontal="left" vertical="top" wrapText="1"/>
    </xf>
  </cellXfs>
  <cellStyles count="141">
    <cellStyle name="Currency" xfId="139"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40" builtinId="8"/>
    <cellStyle name="Normal" xfId="0" builtinId="0"/>
    <cellStyle name="Percent" xfId="51" builtinId="5"/>
  </cellStyles>
  <dxfs count="113">
    <dxf>
      <font>
        <color rgb="FFDEA900"/>
      </font>
      <fill>
        <patternFill patternType="none">
          <fgColor indexed="64"/>
          <bgColor auto="1"/>
        </patternFill>
      </fill>
    </dxf>
    <dxf>
      <font>
        <color theme="9"/>
      </font>
      <fill>
        <patternFill patternType="none">
          <fgColor indexed="64"/>
          <bgColor auto="1"/>
        </patternFill>
      </fill>
    </dxf>
    <dxf>
      <font>
        <color rgb="FF9C0006"/>
      </font>
    </dxf>
    <dxf>
      <font>
        <color rgb="FF9C0006"/>
      </font>
    </dxf>
    <dxf>
      <font>
        <color rgb="FFDEA900"/>
      </font>
      <fill>
        <patternFill patternType="none">
          <fgColor indexed="64"/>
          <bgColor auto="1"/>
        </patternFill>
      </fill>
    </dxf>
    <dxf>
      <font>
        <color theme="9"/>
      </font>
      <fill>
        <patternFill patternType="none">
          <fgColor indexed="64"/>
          <bgColor auto="1"/>
        </patternFill>
      </fill>
    </dxf>
    <dxf>
      <font>
        <color rgb="FF9C0006"/>
      </font>
    </dxf>
    <dxf>
      <font>
        <color rgb="FFDEA900"/>
      </font>
      <fill>
        <patternFill patternType="none">
          <fgColor indexed="64"/>
          <bgColor auto="1"/>
        </patternFill>
      </fill>
    </dxf>
    <dxf>
      <font>
        <color theme="9"/>
      </font>
      <fill>
        <patternFill patternType="none">
          <fgColor indexed="64"/>
          <bgColor auto="1"/>
        </patternFill>
      </fill>
    </dxf>
    <dxf>
      <font>
        <color theme="9"/>
      </font>
      <fill>
        <patternFill patternType="none">
          <fgColor indexed="64"/>
          <bgColor auto="1"/>
        </patternFill>
      </fill>
    </dxf>
    <dxf>
      <font>
        <color rgb="FF9C0006"/>
      </font>
    </dxf>
    <dxf>
      <font>
        <color rgb="FFDEA900"/>
      </font>
      <fill>
        <patternFill patternType="none">
          <fgColor indexed="64"/>
          <bgColor auto="1"/>
        </patternFill>
      </fill>
    </dxf>
    <dxf>
      <font>
        <color rgb="FF9C0006"/>
      </font>
    </dxf>
    <dxf>
      <font>
        <color rgb="FFDEA900"/>
      </font>
      <fill>
        <patternFill patternType="none">
          <fgColor indexed="64"/>
          <bgColor auto="1"/>
        </patternFill>
      </fill>
    </dxf>
    <dxf>
      <font>
        <color theme="9"/>
      </font>
      <fill>
        <patternFill patternType="none">
          <fgColor indexed="64"/>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DEA900"/>
      </font>
    </dxf>
    <dxf>
      <font>
        <b/>
        <i val="0"/>
        <color theme="9" tint="-0.24994659260841701"/>
      </font>
    </dxf>
    <dxf>
      <font>
        <b/>
        <i val="0"/>
        <color rgb="FFC00000"/>
      </font>
    </dxf>
    <dxf>
      <font>
        <b/>
        <i val="0"/>
        <color rgb="FFDEA900"/>
      </font>
    </dxf>
    <dxf>
      <font>
        <b/>
        <i val="0"/>
        <color theme="9" tint="-0.24994659260841701"/>
      </font>
    </dxf>
    <dxf>
      <font>
        <b/>
        <i val="0"/>
        <color rgb="FFC00000"/>
      </font>
    </dxf>
    <dxf>
      <font>
        <b/>
        <i val="0"/>
        <color rgb="FFC00000"/>
      </font>
      <fill>
        <patternFill patternType="none">
          <bgColor auto="1"/>
        </patternFill>
      </fill>
    </dxf>
    <dxf>
      <font>
        <b/>
        <i val="0"/>
        <color rgb="FFDEA900"/>
      </font>
    </dxf>
    <dxf>
      <font>
        <b/>
        <i val="0"/>
        <color theme="9" tint="-0.24994659260841701"/>
      </font>
    </dxf>
    <dxf>
      <font>
        <b/>
        <i val="0"/>
        <color rgb="FF9C0006"/>
      </font>
    </dxf>
    <dxf>
      <font>
        <b/>
        <i val="0"/>
        <color rgb="FFDEA900"/>
      </font>
      <fill>
        <patternFill patternType="none">
          <fgColor indexed="64"/>
          <bgColor auto="1"/>
        </patternFill>
      </fill>
    </dxf>
    <dxf>
      <font>
        <b/>
        <i val="0"/>
        <color theme="9" tint="-0.24994659260841701"/>
      </font>
      <fill>
        <patternFill patternType="none">
          <fgColor indexed="64"/>
          <bgColor auto="1"/>
        </patternFill>
      </fill>
    </dxf>
    <dxf>
      <font>
        <b/>
        <i val="0"/>
        <color rgb="FF9C0006"/>
      </font>
    </dxf>
    <dxf>
      <font>
        <b/>
        <i val="0"/>
        <color rgb="FFDEA900"/>
      </font>
      <fill>
        <patternFill patternType="none">
          <fgColor indexed="64"/>
          <bgColor auto="1"/>
        </patternFill>
      </fill>
    </dxf>
    <dxf>
      <font>
        <b/>
        <i val="0"/>
        <color theme="9" tint="-0.24994659260841701"/>
      </font>
      <fill>
        <patternFill patternType="none">
          <fgColor indexed="64"/>
          <bgColor auto="1"/>
        </patternFill>
      </fill>
    </dxf>
    <dxf>
      <font>
        <b/>
        <i val="0"/>
        <color rgb="FF9C0006"/>
      </font>
    </dxf>
    <dxf>
      <font>
        <b/>
        <i val="0"/>
        <color rgb="FFDEA900"/>
      </font>
      <fill>
        <patternFill patternType="none">
          <fgColor indexed="64"/>
          <bgColor auto="1"/>
        </patternFill>
      </fill>
    </dxf>
    <dxf>
      <font>
        <b/>
        <i val="0"/>
        <color theme="9" tint="-0.24994659260841701"/>
      </font>
      <fill>
        <patternFill patternType="none">
          <fgColor indexed="64"/>
          <bgColor auto="1"/>
        </patternFill>
      </fill>
    </dxf>
    <dxf>
      <font>
        <b/>
        <i val="0"/>
        <color rgb="FF9C0006"/>
      </font>
    </dxf>
    <dxf>
      <font>
        <b/>
        <i val="0"/>
        <color rgb="FFDEA900"/>
      </font>
      <fill>
        <patternFill patternType="none">
          <fgColor indexed="64"/>
          <bgColor auto="1"/>
        </patternFill>
      </fill>
    </dxf>
    <dxf>
      <font>
        <b/>
        <i val="0"/>
        <color theme="9" tint="-0.24994659260841701"/>
      </font>
      <fill>
        <patternFill patternType="none">
          <fgColor indexed="64"/>
          <bgColor auto="1"/>
        </patternFill>
      </fill>
    </dxf>
    <dxf>
      <font>
        <b/>
        <i val="0"/>
        <color theme="9" tint="-0.24994659260841701"/>
      </font>
    </dxf>
    <dxf>
      <font>
        <b/>
        <i val="0"/>
        <color theme="1"/>
      </font>
    </dxf>
    <dxf>
      <font>
        <b/>
        <i val="0"/>
        <color rgb="FFC00000"/>
      </font>
    </dxf>
    <dxf>
      <font>
        <b/>
        <i val="0"/>
        <color theme="9" tint="-0.249977111117893"/>
      </font>
      <fill>
        <patternFill patternType="none">
          <fgColor indexed="64"/>
          <bgColor auto="1"/>
        </patternFill>
      </fill>
    </dxf>
    <dxf>
      <font>
        <b/>
        <i val="0"/>
        <color rgb="FF9C0006"/>
      </font>
    </dxf>
    <dxf>
      <font>
        <b/>
        <i val="0"/>
        <color theme="7"/>
      </font>
      <fill>
        <patternFill patternType="none">
          <fgColor indexed="64"/>
          <bgColor auto="1"/>
        </patternFill>
      </fill>
    </dxf>
    <dxf>
      <font>
        <b/>
        <i val="0"/>
        <color theme="9" tint="-0.24994659260841701"/>
      </font>
    </dxf>
    <dxf>
      <font>
        <b/>
        <i val="0"/>
        <color rgb="FFC00000"/>
      </font>
    </dxf>
    <dxf>
      <font>
        <color theme="9"/>
      </font>
      <fill>
        <patternFill patternType="none">
          <fgColor indexed="64"/>
          <bgColor auto="1"/>
        </patternFill>
      </fill>
    </dxf>
    <dxf>
      <font>
        <color theme="5"/>
      </font>
      <fill>
        <patternFill patternType="none">
          <fgColor indexed="64"/>
          <bgColor auto="1"/>
        </patternFill>
      </fill>
    </dxf>
    <dxf>
      <font>
        <color rgb="FF9C0006"/>
      </font>
    </dxf>
    <dxf>
      <font>
        <color rgb="FFC00000"/>
      </font>
      <fill>
        <patternFill patternType="none">
          <bgColor auto="1"/>
        </patternFill>
      </fill>
    </dxf>
    <dxf>
      <font>
        <color theme="5"/>
      </font>
    </dxf>
    <dxf>
      <font>
        <color theme="9" tint="-0.24994659260841701"/>
      </font>
    </dxf>
    <dxf>
      <font>
        <b/>
        <i val="0"/>
        <color theme="9" tint="-0.249977111117893"/>
      </font>
      <fill>
        <patternFill patternType="none">
          <fgColor indexed="64"/>
          <bgColor auto="1"/>
        </patternFill>
      </fill>
    </dxf>
    <dxf>
      <font>
        <b/>
        <i val="0"/>
        <color rgb="FF9C0006"/>
      </font>
    </dxf>
    <dxf>
      <font>
        <b/>
        <i val="0"/>
        <color theme="7"/>
      </font>
      <fill>
        <patternFill patternType="none">
          <fgColor indexed="64"/>
          <bgColor auto="1"/>
        </patternFill>
      </fill>
    </dxf>
    <dxf>
      <font>
        <b/>
        <i val="0"/>
        <color theme="9" tint="-0.24994659260841701"/>
      </font>
    </dxf>
    <dxf>
      <font>
        <b/>
        <i val="0"/>
        <color auto="1"/>
      </font>
    </dxf>
    <dxf>
      <font>
        <b/>
        <i val="0"/>
        <color rgb="FFC00000"/>
      </font>
    </dxf>
    <dxf>
      <font>
        <b/>
        <i val="0"/>
        <color theme="9" tint="-0.24994659260841701"/>
      </font>
    </dxf>
    <dxf>
      <font>
        <b/>
        <i val="0"/>
        <color auto="1"/>
      </font>
    </dxf>
    <dxf>
      <font>
        <b/>
        <i val="0"/>
        <color rgb="FFC00000"/>
      </font>
    </dxf>
    <dxf>
      <font>
        <b/>
        <i val="0"/>
        <color theme="9" tint="-0.24994659260841701"/>
      </font>
    </dxf>
    <dxf>
      <font>
        <b/>
        <i val="0"/>
        <color auto="1"/>
      </font>
    </dxf>
    <dxf>
      <font>
        <b/>
        <i val="0"/>
        <color rgb="FFC00000"/>
      </font>
    </dxf>
    <dxf>
      <font>
        <b/>
        <i val="0"/>
        <color theme="9" tint="-0.24994659260841701"/>
      </font>
    </dxf>
    <dxf>
      <font>
        <b/>
        <i val="0"/>
        <color auto="1"/>
      </font>
    </dxf>
    <dxf>
      <font>
        <b/>
        <i val="0"/>
        <color rgb="FFC00000"/>
      </font>
    </dxf>
    <dxf>
      <font>
        <b/>
        <i val="0"/>
        <color theme="9" tint="-0.24994659260841701"/>
      </font>
    </dxf>
    <dxf>
      <font>
        <b/>
        <i val="0"/>
        <color auto="1"/>
      </font>
    </dxf>
    <dxf>
      <font>
        <b/>
        <i val="0"/>
        <color rgb="FFC00000"/>
      </font>
    </dxf>
    <dxf>
      <font>
        <b/>
        <i val="0"/>
        <color theme="9" tint="-0.24994659260841701"/>
      </font>
    </dxf>
    <dxf>
      <font>
        <b/>
        <i val="0"/>
        <color auto="1"/>
      </font>
    </dxf>
    <dxf>
      <font>
        <b/>
        <i val="0"/>
        <color rgb="FFC00000"/>
      </font>
    </dxf>
    <dxf>
      <font>
        <b/>
        <i val="0"/>
        <color theme="9" tint="-0.24994659260841701"/>
      </font>
    </dxf>
    <dxf>
      <font>
        <b/>
        <i val="0"/>
        <color auto="1"/>
      </font>
    </dxf>
    <dxf>
      <font>
        <b/>
        <i val="0"/>
        <color rgb="FFC00000"/>
      </font>
    </dxf>
    <dxf>
      <font>
        <b/>
        <i val="0"/>
        <color theme="9" tint="-0.24994659260841701"/>
      </font>
    </dxf>
    <dxf>
      <font>
        <b/>
        <i val="0"/>
        <color auto="1"/>
      </font>
    </dxf>
    <dxf>
      <font>
        <b/>
        <i val="0"/>
        <color rgb="FFC00000"/>
      </font>
    </dxf>
    <dxf>
      <font>
        <b/>
        <i val="0"/>
        <color theme="9" tint="-0.24994659260841701"/>
      </font>
    </dxf>
    <dxf>
      <font>
        <b/>
        <i val="0"/>
        <color auto="1"/>
      </font>
    </dxf>
    <dxf>
      <font>
        <b/>
        <i val="0"/>
        <color rgb="FFC00000"/>
      </font>
    </dxf>
    <dxf>
      <font>
        <b/>
        <i val="0"/>
        <color theme="9" tint="-0.24994659260841701"/>
      </font>
    </dxf>
    <dxf>
      <font>
        <b/>
        <i val="0"/>
        <color auto="1"/>
      </font>
    </dxf>
    <dxf>
      <font>
        <b/>
        <i val="0"/>
        <color rgb="FFC00000"/>
      </font>
    </dxf>
    <dxf>
      <font>
        <b/>
        <i val="0"/>
        <color theme="9" tint="-0.24994659260841701"/>
      </font>
    </dxf>
    <dxf>
      <font>
        <b/>
        <i val="0"/>
        <color auto="1"/>
      </font>
    </dxf>
    <dxf>
      <font>
        <b/>
        <i val="0"/>
        <color rgb="FFC00000"/>
      </font>
    </dxf>
    <dxf>
      <font>
        <b/>
        <i val="0"/>
        <color theme="9" tint="-0.24994659260841701"/>
      </font>
    </dxf>
    <dxf>
      <font>
        <b/>
        <i val="0"/>
        <color auto="1"/>
      </font>
    </dxf>
    <dxf>
      <font>
        <b/>
        <i val="0"/>
        <color rgb="FFC00000"/>
      </font>
    </dxf>
    <dxf>
      <font>
        <b/>
        <i val="0"/>
        <color theme="9" tint="-0.24994659260841701"/>
      </font>
    </dxf>
    <dxf>
      <font>
        <b/>
        <i val="0"/>
        <color auto="1"/>
      </font>
    </dxf>
    <dxf>
      <font>
        <b/>
        <i val="0"/>
        <color rgb="FFC00000"/>
      </font>
    </dxf>
    <dxf>
      <font>
        <b/>
        <i val="0"/>
        <color theme="9" tint="-0.24994659260841701"/>
      </font>
    </dxf>
    <dxf>
      <font>
        <b/>
        <i val="0"/>
        <color auto="1"/>
      </font>
    </dxf>
    <dxf>
      <font>
        <b/>
        <i val="0"/>
        <color rgb="FFC00000"/>
      </font>
    </dxf>
    <dxf>
      <font>
        <b/>
        <i val="0"/>
        <color theme="9" tint="-0.24994659260841701"/>
      </font>
    </dxf>
    <dxf>
      <font>
        <b/>
        <i val="0"/>
        <color auto="1"/>
      </font>
    </dxf>
    <dxf>
      <font>
        <b/>
        <i val="0"/>
        <color rgb="FFC00000"/>
      </font>
    </dxf>
    <dxf>
      <font>
        <b/>
        <i val="0"/>
        <color theme="9" tint="-0.24994659260841701"/>
      </font>
    </dxf>
    <dxf>
      <font>
        <b/>
        <i val="0"/>
        <color auto="1"/>
      </font>
    </dxf>
    <dxf>
      <font>
        <b/>
        <i val="0"/>
        <color rgb="FFC00000"/>
      </font>
    </dxf>
    <dxf>
      <font>
        <b/>
        <i val="0"/>
        <color theme="9" tint="-0.24994659260841701"/>
      </font>
    </dxf>
    <dxf>
      <font>
        <b/>
        <i val="0"/>
        <color auto="1"/>
      </font>
    </dxf>
    <dxf>
      <font>
        <b/>
        <i val="0"/>
        <color rgb="FFC00000"/>
      </font>
    </dxf>
    <dxf>
      <font>
        <b/>
        <i val="0"/>
        <color theme="9" tint="-0.24994659260841701"/>
      </font>
    </dxf>
    <dxf>
      <font>
        <b/>
        <i val="0"/>
        <color auto="1"/>
      </font>
    </dxf>
    <dxf>
      <font>
        <b/>
        <i val="0"/>
        <color rgb="FFC00000"/>
      </font>
    </dxf>
    <dxf>
      <font>
        <b/>
        <i val="0"/>
        <color theme="9" tint="-0.24994659260841701"/>
      </font>
    </dxf>
    <dxf>
      <font>
        <b/>
        <i val="0"/>
        <color auto="1"/>
      </font>
    </dxf>
    <dxf>
      <font>
        <b/>
        <i val="0"/>
        <color rgb="FFC00000"/>
      </font>
    </dxf>
  </dxfs>
  <tableStyles count="0" defaultTableStyle="TableStyleMedium2" defaultPivotStyle="PivotStyleLight16"/>
  <colors>
    <mruColors>
      <color rgb="FFDEA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2.8798640565755665E-4"/>
          <c:y val="0.10806551181102363"/>
          <c:w val="0.99942414466705165"/>
          <c:h val="0.89175266379906404"/>
        </c:manualLayout>
      </c:layout>
      <c:pie3DChart>
        <c:varyColors val="1"/>
        <c:ser>
          <c:idx val="0"/>
          <c:order val="0"/>
          <c:tx>
            <c:v>Adjusted Spending</c:v>
          </c:tx>
          <c:explosion val="10"/>
          <c:dLbls>
            <c:spPr>
              <a:noFill/>
              <a:ln>
                <a:noFill/>
              </a:ln>
              <a:effectLst/>
            </c:spPr>
            <c:dLblPos val="bestFit"/>
            <c:showLegendKey val="0"/>
            <c:showVal val="1"/>
            <c:showCatName val="1"/>
            <c:showSerName val="0"/>
            <c:showPercent val="0"/>
            <c:showBubbleSize val="0"/>
            <c:showLeaderLines val="1"/>
            <c:extLst>
              <c:ext xmlns:c15="http://schemas.microsoft.com/office/drawing/2012/chart" uri="{CE6537A1-D6FC-4f65-9D91-7224C49458BB}"/>
            </c:extLst>
          </c:dLbls>
          <c:cat>
            <c:strLit>
              <c:ptCount val="6"/>
              <c:pt idx="0">
                <c:v>Saving</c:v>
              </c:pt>
              <c:pt idx="1">
                <c:v> Housing</c:v>
              </c:pt>
              <c:pt idx="2">
                <c:v> Transportation</c:v>
              </c:pt>
              <c:pt idx="3">
                <c:v> Living Expenses</c:v>
              </c:pt>
              <c:pt idx="4">
                <c:v> Debt Payments</c:v>
              </c:pt>
              <c:pt idx="5">
                <c:v> Surplus</c:v>
              </c:pt>
            </c:strLit>
          </c:cat>
          <c:val>
            <c:numRef>
              <c:f>('Spending Plan'!$L$73,'Spending Plan'!$L$75:$L$79)</c:f>
              <c:numCache>
                <c:formatCode>"$"#,##0</c:formatCode>
                <c:ptCount val="6"/>
                <c:pt idx="0">
                  <c:v>-250</c:v>
                </c:pt>
                <c:pt idx="1">
                  <c:v>0</c:v>
                </c:pt>
                <c:pt idx="2">
                  <c:v>-220</c:v>
                </c:pt>
                <c:pt idx="3">
                  <c:v>0</c:v>
                </c:pt>
                <c:pt idx="4">
                  <c:v>0</c:v>
                </c:pt>
                <c:pt idx="5">
                  <c:v>-470</c:v>
                </c:pt>
              </c:numCache>
            </c:numRef>
          </c:val>
          <c:extLst>
            <c:ext xmlns:c16="http://schemas.microsoft.com/office/drawing/2014/chart" uri="{C3380CC4-5D6E-409C-BE32-E72D297353CC}">
              <c16:uniqueId val="{00000000-90A3-4B87-8FC6-8BE9484B0C42}"/>
            </c:ext>
          </c:extLst>
        </c:ser>
        <c:dLbls>
          <c:showLegendKey val="0"/>
          <c:showVal val="0"/>
          <c:showCatName val="0"/>
          <c:showSerName val="0"/>
          <c:showPercent val="0"/>
          <c:showBubbleSize val="0"/>
          <c:showLeaderLines val="1"/>
        </c:dLbls>
      </c:pie3DChart>
    </c:plotArea>
    <c:plotVisOnly val="1"/>
    <c:dispBlanksAs val="gap"/>
    <c:showDLblsOverMax val="0"/>
  </c:chart>
  <c:spPr>
    <a:ln>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0"/>
          <c:y val="0.11090638177648939"/>
          <c:w val="0.99887387407358408"/>
          <c:h val="0.88891175534364819"/>
        </c:manualLayout>
      </c:layout>
      <c:pie3DChart>
        <c:varyColors val="1"/>
        <c:ser>
          <c:idx val="0"/>
          <c:order val="0"/>
          <c:tx>
            <c:v>Current Spending</c:v>
          </c:tx>
          <c:explosion val="10"/>
          <c:dLbls>
            <c:spPr>
              <a:noFill/>
              <a:ln>
                <a:noFill/>
              </a:ln>
              <a:effectLst/>
            </c:spPr>
            <c:dLblPos val="bestFit"/>
            <c:showLegendKey val="0"/>
            <c:showVal val="1"/>
            <c:showCatName val="1"/>
            <c:showSerName val="0"/>
            <c:showPercent val="0"/>
            <c:showBubbleSize val="0"/>
            <c:showLeaderLines val="1"/>
            <c:extLst>
              <c:ext xmlns:c15="http://schemas.microsoft.com/office/drawing/2012/chart" uri="{CE6537A1-D6FC-4f65-9D91-7224C49458BB}"/>
            </c:extLst>
          </c:dLbls>
          <c:cat>
            <c:strLit>
              <c:ptCount val="6"/>
              <c:pt idx="0">
                <c:v>Saving</c:v>
              </c:pt>
              <c:pt idx="1">
                <c:v> Housing</c:v>
              </c:pt>
              <c:pt idx="2">
                <c:v> Transportation</c:v>
              </c:pt>
              <c:pt idx="3">
                <c:v> Living Expenses</c:v>
              </c:pt>
              <c:pt idx="4">
                <c:v> Debt Payments</c:v>
              </c:pt>
              <c:pt idx="5">
                <c:v> Surplus</c:v>
              </c:pt>
            </c:strLit>
          </c:cat>
          <c:val>
            <c:numRef>
              <c:f>('Spending Plan'!$G$73,'Spending Plan'!$G$75:$G$79)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D15-469C-8E7D-9F64585BEAFB}"/>
            </c:ext>
          </c:extLst>
        </c:ser>
        <c:dLbls>
          <c:dLblPos val="bestFit"/>
          <c:showLegendKey val="0"/>
          <c:showVal val="1"/>
          <c:showCatName val="0"/>
          <c:showSerName val="0"/>
          <c:showPercent val="0"/>
          <c:showBubbleSize val="0"/>
          <c:showLeaderLines val="1"/>
        </c:dLbls>
      </c:pie3DChart>
    </c:plotArea>
    <c:plotVisOnly val="1"/>
    <c:dispBlanksAs val="gap"/>
    <c:showDLblsOverMax val="0"/>
  </c:chart>
  <c:spPr>
    <a:ln>
      <a:no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7" Type="http://schemas.microsoft.com/office/2007/relationships/hdphoto" Target="../media/hdphoto1.wdp"/><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1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481854</xdr:colOff>
      <xdr:row>4</xdr:row>
      <xdr:rowOff>100853</xdr:rowOff>
    </xdr:from>
    <xdr:to>
      <xdr:col>5</xdr:col>
      <xdr:colOff>268942</xdr:colOff>
      <xdr:row>10</xdr:row>
      <xdr:rowOff>121647</xdr:rowOff>
    </xdr:to>
    <xdr:pic>
      <xdr:nvPicPr>
        <xdr:cNvPr id="6" name="Picture 5" descr="https://upload.wikimedia.org/wikipedia/commons/b/b8/Group_people_icon.jpg">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duotone>
            <a:schemeClr val="accent2">
              <a:shade val="45000"/>
              <a:satMod val="135000"/>
            </a:schemeClr>
            <a:prstClr val="white"/>
          </a:duotone>
          <a:extLst>
            <a:ext uri="{28A0092B-C50C-407E-A947-70E740481C1C}">
              <a14:useLocalDpi xmlns:a14="http://schemas.microsoft.com/office/drawing/2010/main" val="0"/>
            </a:ext>
          </a:extLst>
        </a:blip>
        <a:srcRect l="18544" r="17081"/>
        <a:stretch/>
      </xdr:blipFill>
      <xdr:spPr bwMode="auto">
        <a:xfrm>
          <a:off x="824754" y="2034428"/>
          <a:ext cx="1539688" cy="159241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278281</xdr:colOff>
      <xdr:row>4</xdr:row>
      <xdr:rowOff>112058</xdr:rowOff>
    </xdr:from>
    <xdr:to>
      <xdr:col>5</xdr:col>
      <xdr:colOff>433940</xdr:colOff>
      <xdr:row>15</xdr:row>
      <xdr:rowOff>56028</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181" y="6122333"/>
          <a:ext cx="1908259" cy="17441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169583</xdr:colOff>
      <xdr:row>5</xdr:row>
      <xdr:rowOff>163419</xdr:rowOff>
    </xdr:from>
    <xdr:to>
      <xdr:col>5</xdr:col>
      <xdr:colOff>268194</xdr:colOff>
      <xdr:row>14</xdr:row>
      <xdr:rowOff>183626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2483" y="2649444"/>
          <a:ext cx="1851211" cy="16204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82924</xdr:colOff>
      <xdr:row>6</xdr:row>
      <xdr:rowOff>41463</xdr:rowOff>
    </xdr:from>
    <xdr:to>
      <xdr:col>5</xdr:col>
      <xdr:colOff>454399</xdr:colOff>
      <xdr:row>15</xdr:row>
      <xdr:rowOff>245579</xdr:rowOff>
    </xdr:to>
    <xdr:pic>
      <xdr:nvPicPr>
        <xdr:cNvPr id="6" name="Picture 5" descr="http://www.kitgraf.com/images/cartoon/picture-cartoon-house-icon-with-triangle-layout-free-cartoon-vector-download.jpg">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duotone>
            <a:schemeClr val="accent6">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425824" y="3270438"/>
          <a:ext cx="2124075" cy="211864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211230</xdr:colOff>
      <xdr:row>32</xdr:row>
      <xdr:rowOff>44823</xdr:rowOff>
    </xdr:from>
    <xdr:to>
      <xdr:col>5</xdr:col>
      <xdr:colOff>316565</xdr:colOff>
      <xdr:row>44</xdr:row>
      <xdr:rowOff>67234</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11230" y="11227173"/>
          <a:ext cx="2200835" cy="21941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369793</xdr:colOff>
      <xdr:row>5</xdr:row>
      <xdr:rowOff>11204</xdr:rowOff>
    </xdr:from>
    <xdr:to>
      <xdr:col>5</xdr:col>
      <xdr:colOff>280146</xdr:colOff>
      <xdr:row>15</xdr:row>
      <xdr:rowOff>2157</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duotone>
            <a:schemeClr val="accent6">
              <a:shade val="45000"/>
              <a:satMod val="135000"/>
            </a:schemeClr>
            <a:prstClr val="white"/>
          </a:duotone>
          <a:extLst>
            <a:ext uri="{28A0092B-C50C-407E-A947-70E740481C1C}">
              <a14:useLocalDpi xmlns:a14="http://schemas.microsoft.com/office/drawing/2010/main" val="0"/>
            </a:ext>
          </a:extLst>
        </a:blip>
        <a:srcRect l="36765" t="-323" r="36790" b="70653"/>
        <a:stretch/>
      </xdr:blipFill>
      <xdr:spPr>
        <a:xfrm>
          <a:off x="712693" y="28243304"/>
          <a:ext cx="1662953" cy="1762603"/>
        </a:xfrm>
        <a:prstGeom prst="rect">
          <a:avLst/>
        </a:prstGeom>
      </xdr:spPr>
    </xdr:pic>
    <xdr:clientData/>
  </xdr:twoCellAnchor>
  <xdr:twoCellAnchor editAs="oneCell">
    <xdr:from>
      <xdr:col>1</xdr:col>
      <xdr:colOff>481853</xdr:colOff>
      <xdr:row>32</xdr:row>
      <xdr:rowOff>205631</xdr:rowOff>
    </xdr:from>
    <xdr:to>
      <xdr:col>4</xdr:col>
      <xdr:colOff>258856</xdr:colOff>
      <xdr:row>39</xdr:row>
      <xdr:rowOff>117105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4753" y="33600281"/>
          <a:ext cx="1196228" cy="1187824"/>
        </a:xfrm>
        <a:prstGeom prst="rect">
          <a:avLst/>
        </a:prstGeom>
      </xdr:spPr>
    </xdr:pic>
    <xdr:clientData/>
  </xdr:twoCellAnchor>
  <xdr:twoCellAnchor editAs="oneCell">
    <xdr:from>
      <xdr:col>1</xdr:col>
      <xdr:colOff>694091</xdr:colOff>
      <xdr:row>19</xdr:row>
      <xdr:rowOff>151185</xdr:rowOff>
    </xdr:from>
    <xdr:to>
      <xdr:col>4</xdr:col>
      <xdr:colOff>105298</xdr:colOff>
      <xdr:row>27</xdr:row>
      <xdr:rowOff>197232</xdr:rowOff>
    </xdr:to>
    <xdr:pic>
      <xdr:nvPicPr>
        <xdr:cNvPr id="9" name="Picture 8">
          <a:extLst>
            <a:ext uri="{FF2B5EF4-FFF2-40B4-BE49-F238E27FC236}">
              <a16:creationId xmlns:a16="http://schemas.microsoft.com/office/drawing/2014/main" id="{00000000-0008-0000-0400-000009000000}"/>
            </a:ext>
          </a:extLst>
        </xdr:cNvPr>
        <xdr:cNvPicPr>
          <a:picLocks noChangeAspect="1"/>
        </xdr:cNvPicPr>
      </xdr:nvPicPr>
      <xdr:blipFill rotWithShape="1">
        <a:blip xmlns:r="http://schemas.openxmlformats.org/officeDocument/2006/relationships" r:embed="rId3">
          <a:duotone>
            <a:schemeClr val="accent3">
              <a:shade val="45000"/>
              <a:satMod val="135000"/>
            </a:schemeClr>
            <a:prstClr val="white"/>
          </a:duotone>
          <a:extLst>
            <a:ext uri="{28A0092B-C50C-407E-A947-70E740481C1C}">
              <a14:useLocalDpi xmlns:a14="http://schemas.microsoft.com/office/drawing/2010/main" val="0"/>
            </a:ext>
          </a:extLst>
        </a:blip>
        <a:srcRect l="27492" t="12630" r="27191" b="13050"/>
        <a:stretch/>
      </xdr:blipFill>
      <xdr:spPr>
        <a:xfrm rot="664679">
          <a:off x="1036991" y="31040760"/>
          <a:ext cx="830432" cy="1360497"/>
        </a:xfrm>
        <a:prstGeom prst="rect">
          <a:avLst/>
        </a:prstGeom>
      </xdr:spPr>
    </xdr:pic>
    <xdr:clientData/>
  </xdr:twoCellAnchor>
  <xdr:twoCellAnchor editAs="oneCell">
    <xdr:from>
      <xdr:col>1</xdr:col>
      <xdr:colOff>268940</xdr:colOff>
      <xdr:row>47</xdr:row>
      <xdr:rowOff>89649</xdr:rowOff>
    </xdr:from>
    <xdr:to>
      <xdr:col>4</xdr:col>
      <xdr:colOff>257734</xdr:colOff>
      <xdr:row>55</xdr:row>
      <xdr:rowOff>156885</xdr:rowOff>
    </xdr:to>
    <xdr:pic>
      <xdr:nvPicPr>
        <xdr:cNvPr id="10" name="Pictur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4">
          <a:duotone>
            <a:prstClr val="black"/>
            <a:schemeClr val="accent1">
              <a:tint val="45000"/>
              <a:satMod val="400000"/>
            </a:schemeClr>
          </a:duotone>
          <a:extLst>
            <a:ext uri="{28A0092B-C50C-407E-A947-70E740481C1C}">
              <a14:useLocalDpi xmlns:a14="http://schemas.microsoft.com/office/drawing/2010/main" val="0"/>
            </a:ext>
          </a:extLst>
        </a:blip>
        <a:stretch>
          <a:fillRect/>
        </a:stretch>
      </xdr:blipFill>
      <xdr:spPr>
        <a:xfrm>
          <a:off x="611840" y="36522774"/>
          <a:ext cx="1408019" cy="1400736"/>
        </a:xfrm>
        <a:prstGeom prst="rect">
          <a:avLst/>
        </a:prstGeom>
      </xdr:spPr>
    </xdr:pic>
    <xdr:clientData/>
  </xdr:twoCellAnchor>
  <xdr:twoCellAnchor editAs="oneCell">
    <xdr:from>
      <xdr:col>1</xdr:col>
      <xdr:colOff>643340</xdr:colOff>
      <xdr:row>50</xdr:row>
      <xdr:rowOff>83022</xdr:rowOff>
    </xdr:from>
    <xdr:to>
      <xdr:col>5</xdr:col>
      <xdr:colOff>338126</xdr:colOff>
      <xdr:row>59</xdr:row>
      <xdr:rowOff>6918</xdr:rowOff>
    </xdr:to>
    <xdr:pic>
      <xdr:nvPicPr>
        <xdr:cNvPr id="11" name="Picture 10">
          <a:extLst>
            <a:ext uri="{FF2B5EF4-FFF2-40B4-BE49-F238E27FC236}">
              <a16:creationId xmlns:a16="http://schemas.microsoft.com/office/drawing/2014/main" id="{00000000-0008-0000-0400-00000B000000}"/>
            </a:ext>
          </a:extLst>
        </xdr:cNvPr>
        <xdr:cNvPicPr>
          <a:picLocks noChangeAspect="1"/>
        </xdr:cNvPicPr>
      </xdr:nvPicPr>
      <xdr:blipFill rotWithShape="1">
        <a:blip xmlns:r="http://schemas.openxmlformats.org/officeDocument/2006/relationships" r:embed="rId5">
          <a:duotone>
            <a:prstClr val="black"/>
            <a:schemeClr val="accent2">
              <a:tint val="45000"/>
              <a:satMod val="400000"/>
            </a:schemeClr>
          </a:duotone>
          <a:extLst>
            <a:ext uri="{28A0092B-C50C-407E-A947-70E740481C1C}">
              <a14:useLocalDpi xmlns:a14="http://schemas.microsoft.com/office/drawing/2010/main" val="0"/>
            </a:ext>
          </a:extLst>
        </a:blip>
        <a:srcRect l="42015" t="10205" r="41973" b="75559"/>
        <a:stretch/>
      </xdr:blipFill>
      <xdr:spPr>
        <a:xfrm rot="758762">
          <a:off x="986240" y="37097172"/>
          <a:ext cx="1447386" cy="1343121"/>
        </a:xfrm>
        <a:prstGeom prst="rect">
          <a:avLst/>
        </a:prstGeom>
      </xdr:spPr>
    </xdr:pic>
    <xdr:clientData/>
  </xdr:twoCellAnchor>
  <xdr:twoCellAnchor editAs="oneCell">
    <xdr:from>
      <xdr:col>2</xdr:col>
      <xdr:colOff>170580</xdr:colOff>
      <xdr:row>36</xdr:row>
      <xdr:rowOff>11206</xdr:rowOff>
    </xdr:from>
    <xdr:to>
      <xdr:col>5</xdr:col>
      <xdr:colOff>281392</xdr:colOff>
      <xdr:row>43</xdr:row>
      <xdr:rowOff>168088</xdr:rowOff>
    </xdr:to>
    <xdr:pic>
      <xdr:nvPicPr>
        <xdr:cNvPr id="12" name="Picture 11">
          <a:extLst>
            <a:ext uri="{FF2B5EF4-FFF2-40B4-BE49-F238E27FC236}">
              <a16:creationId xmlns:a16="http://schemas.microsoft.com/office/drawing/2014/main" id="{00000000-0008-0000-0400-00000C000000}"/>
            </a:ext>
          </a:extLst>
        </xdr:cNvPr>
        <xdr:cNvPicPr>
          <a:picLocks noChangeAspect="1"/>
        </xdr:cNvPicPr>
      </xdr:nvPicPr>
      <xdr:blipFill rotWithShape="1">
        <a:blip xmlns:r="http://schemas.openxmlformats.org/officeDocument/2006/relationships" r:embed="rId6">
          <a:duotone>
            <a:schemeClr val="accent6">
              <a:shade val="45000"/>
              <a:satMod val="135000"/>
            </a:schemeClr>
            <a:prstClr val="white"/>
          </a:duotone>
          <a:extLst>
            <a:ext uri="{BEBA8EAE-BF5A-486C-A8C5-ECC9F3942E4B}">
              <a14:imgProps xmlns:a14="http://schemas.microsoft.com/office/drawing/2010/main">
                <a14:imgLayer r:embed="rId7">
                  <a14:imgEffect>
                    <a14:backgroundRemoval t="0" b="21411" l="26619" r="42686">
                      <a14:foregroundMark x1="30695" y1="6326" x2="30695" y2="6326"/>
                      <a14:foregroundMark x1="31175" y1="12895" x2="31175" y2="12895"/>
                      <a14:foregroundMark x1="33333" y1="7056" x2="33333" y2="7056"/>
                      <a14:foregroundMark x1="36451" y1="14112" x2="36451" y2="14112"/>
                      <a14:foregroundMark x1="36211" y1="12895" x2="36211" y2="12895"/>
                      <a14:foregroundMark x1="40528" y1="17032" x2="40528" y2="17032"/>
                      <a14:foregroundMark x1="37890" y1="14355" x2="37890" y2="14355"/>
                      <a14:foregroundMark x1="32134" y1="15085" x2="32134" y2="15085"/>
                      <a14:foregroundMark x1="33333" y1="14842" x2="33333" y2="14842"/>
                    </a14:backgroundRemoval>
                  </a14:imgEffect>
                </a14:imgLayer>
              </a14:imgProps>
            </a:ext>
            <a:ext uri="{28A0092B-C50C-407E-A947-70E740481C1C}">
              <a14:useLocalDpi xmlns:a14="http://schemas.microsoft.com/office/drawing/2010/main" val="0"/>
            </a:ext>
          </a:extLst>
        </a:blip>
        <a:srcRect l="24933" r="56880" b="78571"/>
        <a:stretch/>
      </xdr:blipFill>
      <xdr:spPr>
        <a:xfrm>
          <a:off x="1265955" y="34244056"/>
          <a:ext cx="1110937" cy="12808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226440</xdr:colOff>
      <xdr:row>2</xdr:row>
      <xdr:rowOff>151038</xdr:rowOff>
    </xdr:from>
    <xdr:to>
      <xdr:col>4</xdr:col>
      <xdr:colOff>190498</xdr:colOff>
      <xdr:row>3</xdr:row>
      <xdr:rowOff>358876</xdr:rowOff>
    </xdr:to>
    <xdr:pic>
      <xdr:nvPicPr>
        <xdr:cNvPr id="13" name="Picture 12">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1">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226440" y="751113"/>
          <a:ext cx="1726183" cy="17508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11903</xdr:colOff>
      <xdr:row>80</xdr:row>
      <xdr:rowOff>23812</xdr:rowOff>
    </xdr:from>
    <xdr:to>
      <xdr:col>17</xdr:col>
      <xdr:colOff>71436</xdr:colOff>
      <xdr:row>102</xdr:row>
      <xdr:rowOff>11906</xdr:rowOff>
    </xdr:to>
    <xdr:graphicFrame macro="">
      <xdr:nvGraphicFramePr>
        <xdr:cNvPr id="3" name="Chart 2">
          <a:extLst>
            <a:ext uri="{FF2B5EF4-FFF2-40B4-BE49-F238E27FC236}">
              <a16:creationId xmlns:a16="http://schemas.microsoft.com/office/drawing/2014/main" id="{96BDA9ED-DEC8-4233-8227-AA8D7C3050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71437</xdr:colOff>
      <xdr:row>80</xdr:row>
      <xdr:rowOff>47625</xdr:rowOff>
    </xdr:from>
    <xdr:to>
      <xdr:col>8</xdr:col>
      <xdr:colOff>107156</xdr:colOff>
      <xdr:row>101</xdr:row>
      <xdr:rowOff>119062</xdr:rowOff>
    </xdr:to>
    <xdr:graphicFrame macro="">
      <xdr:nvGraphicFramePr>
        <xdr:cNvPr id="4" name="Chart 3">
          <a:extLst>
            <a:ext uri="{FF2B5EF4-FFF2-40B4-BE49-F238E27FC236}">
              <a16:creationId xmlns:a16="http://schemas.microsoft.com/office/drawing/2014/main" id="{3C978C4D-E9E4-4A24-8934-9589A91635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9"/>
  <sheetViews>
    <sheetView showGridLines="0" tabSelected="1" zoomScaleNormal="100" zoomScalePageLayoutView="80" workbookViewId="0">
      <selection activeCell="G6" sqref="G6:I6"/>
    </sheetView>
  </sheetViews>
  <sheetFormatPr defaultColWidth="14.28515625" defaultRowHeight="16.5" customHeight="1" x14ac:dyDescent="0.2"/>
  <cols>
    <col min="1" max="1" width="5.140625" style="5" customWidth="1"/>
    <col min="2" max="2" width="11.28515625" style="5" customWidth="1"/>
    <col min="3" max="3" width="5" style="5" customWidth="1"/>
    <col min="4" max="4" width="5" style="6" customWidth="1"/>
    <col min="5" max="5" width="5" style="7" customWidth="1"/>
    <col min="6" max="9" width="28.85546875" style="7" customWidth="1"/>
    <col min="10" max="12" width="4" style="8" customWidth="1"/>
    <col min="13" max="13" width="8.42578125" style="8" customWidth="1"/>
    <col min="14" max="16384" width="14.28515625" style="5"/>
  </cols>
  <sheetData>
    <row r="1" spans="3:13" ht="30.95" customHeight="1" x14ac:dyDescent="0.2"/>
    <row r="2" spans="3:13" ht="24.95" customHeight="1" x14ac:dyDescent="0.2">
      <c r="C2" s="200" t="s">
        <v>83</v>
      </c>
      <c r="D2" s="200"/>
      <c r="E2" s="200"/>
      <c r="F2" s="200"/>
      <c r="G2" s="200"/>
      <c r="H2" s="200"/>
      <c r="I2" s="200"/>
      <c r="J2" s="200"/>
      <c r="K2" s="200"/>
      <c r="L2" s="200"/>
      <c r="M2" s="9"/>
    </row>
    <row r="3" spans="3:13" ht="96.75" customHeight="1" x14ac:dyDescent="0.2">
      <c r="C3" s="202" t="s">
        <v>220</v>
      </c>
      <c r="D3" s="198"/>
      <c r="E3" s="198"/>
      <c r="F3" s="198"/>
      <c r="G3" s="198"/>
      <c r="H3" s="198"/>
      <c r="I3" s="198"/>
      <c r="J3" s="198"/>
      <c r="K3" s="198"/>
      <c r="L3" s="198"/>
      <c r="M3" s="9"/>
    </row>
    <row r="4" spans="3:13" ht="20.25" customHeight="1" x14ac:dyDescent="0.2">
      <c r="C4" s="10"/>
      <c r="D4" s="11"/>
      <c r="E4" s="11"/>
      <c r="F4" s="11"/>
      <c r="G4" s="11"/>
      <c r="H4" s="11"/>
      <c r="I4" s="11"/>
      <c r="J4" s="11"/>
      <c r="K4" s="11"/>
      <c r="L4" s="11"/>
      <c r="M4" s="9"/>
    </row>
    <row r="5" spans="3:13" ht="34.5" customHeight="1" x14ac:dyDescent="0.2">
      <c r="G5" s="12" t="s">
        <v>224</v>
      </c>
      <c r="H5" s="13"/>
      <c r="I5" s="13"/>
      <c r="J5" s="13"/>
      <c r="K5" s="13"/>
      <c r="L5" s="14"/>
      <c r="M5" s="9"/>
    </row>
    <row r="6" spans="3:13" ht="24" customHeight="1" x14ac:dyDescent="0.25">
      <c r="C6" s="203"/>
      <c r="D6" s="203"/>
      <c r="E6" s="203"/>
      <c r="F6" s="16" t="s">
        <v>38</v>
      </c>
      <c r="G6" s="201"/>
      <c r="H6" s="195"/>
      <c r="I6" s="196"/>
      <c r="J6" s="17"/>
      <c r="K6" s="17"/>
      <c r="L6" s="14"/>
      <c r="M6" s="9"/>
    </row>
    <row r="7" spans="3:13" ht="7.5" customHeight="1" x14ac:dyDescent="0.25">
      <c r="C7" s="203"/>
      <c r="D7" s="203"/>
      <c r="E7" s="203"/>
      <c r="F7" s="16"/>
      <c r="G7" s="18"/>
      <c r="H7" s="18"/>
      <c r="I7" s="18"/>
      <c r="J7" s="18"/>
      <c r="K7" s="17"/>
      <c r="L7" s="14"/>
      <c r="M7" s="9"/>
    </row>
    <row r="8" spans="3:13" ht="24" customHeight="1" x14ac:dyDescent="0.25">
      <c r="C8" s="203"/>
      <c r="D8" s="203"/>
      <c r="E8" s="203"/>
      <c r="F8" s="16" t="s">
        <v>230</v>
      </c>
      <c r="G8" s="201"/>
      <c r="H8" s="195"/>
      <c r="I8" s="196"/>
      <c r="J8" s="17"/>
      <c r="K8" s="17"/>
      <c r="L8" s="14"/>
      <c r="M8" s="9"/>
    </row>
    <row r="9" spans="3:13" ht="8.1" customHeight="1" x14ac:dyDescent="0.25">
      <c r="C9" s="203"/>
      <c r="D9" s="203"/>
      <c r="E9" s="203"/>
      <c r="F9" s="16"/>
      <c r="G9" s="17"/>
      <c r="H9" s="17"/>
      <c r="I9" s="17"/>
      <c r="J9" s="17"/>
      <c r="K9" s="17"/>
      <c r="L9" s="14"/>
      <c r="M9" s="9"/>
    </row>
    <row r="10" spans="3:13" ht="26.25" customHeight="1" x14ac:dyDescent="0.25">
      <c r="C10" s="203"/>
      <c r="D10" s="203"/>
      <c r="E10" s="203"/>
      <c r="F10" s="16" t="s">
        <v>84</v>
      </c>
      <c r="G10" s="201"/>
      <c r="H10" s="195"/>
      <c r="I10" s="196"/>
      <c r="J10" s="19"/>
      <c r="K10" s="19"/>
      <c r="L10" s="14"/>
      <c r="M10" s="9"/>
    </row>
    <row r="11" spans="3:13" ht="61.5" customHeight="1" x14ac:dyDescent="0.2">
      <c r="C11" s="20"/>
      <c r="D11" s="21"/>
      <c r="E11" s="21"/>
      <c r="F11" s="21"/>
      <c r="G11" s="199" t="s">
        <v>233</v>
      </c>
      <c r="H11" s="198"/>
      <c r="I11" s="198"/>
      <c r="J11" s="21"/>
      <c r="K11" s="21"/>
      <c r="L11" s="21"/>
      <c r="M11" s="9"/>
    </row>
    <row r="12" spans="3:13" ht="7.5" customHeight="1" x14ac:dyDescent="0.25">
      <c r="D12" s="22"/>
      <c r="E12" s="16"/>
      <c r="F12" s="19"/>
      <c r="G12" s="23"/>
      <c r="H12" s="24"/>
      <c r="I12" s="24"/>
      <c r="J12" s="19"/>
      <c r="K12" s="19"/>
      <c r="L12" s="14"/>
      <c r="M12" s="9"/>
    </row>
    <row r="13" spans="3:13" ht="26.25" customHeight="1" x14ac:dyDescent="0.25">
      <c r="D13" s="22"/>
      <c r="E13" s="16"/>
      <c r="F13" s="16" t="s">
        <v>222</v>
      </c>
      <c r="G13" s="408"/>
      <c r="H13" s="195"/>
      <c r="I13" s="196"/>
      <c r="J13" s="19"/>
      <c r="K13" s="19"/>
      <c r="L13" s="14"/>
      <c r="M13" s="9"/>
    </row>
    <row r="14" spans="3:13" ht="7.5" customHeight="1" x14ac:dyDescent="0.25">
      <c r="D14" s="22"/>
      <c r="E14" s="16"/>
      <c r="F14" s="19"/>
      <c r="G14" s="23"/>
      <c r="H14" s="24"/>
      <c r="I14" s="24"/>
      <c r="J14" s="19"/>
      <c r="K14" s="19"/>
      <c r="L14" s="14"/>
      <c r="M14" s="9"/>
    </row>
    <row r="15" spans="3:13" ht="26.25" customHeight="1" x14ac:dyDescent="0.25">
      <c r="D15" s="22"/>
      <c r="E15" s="16"/>
      <c r="F15" s="16" t="s">
        <v>223</v>
      </c>
      <c r="G15" s="201"/>
      <c r="H15" s="195"/>
      <c r="I15" s="196"/>
      <c r="J15" s="19"/>
      <c r="K15" s="19"/>
      <c r="L15" s="14"/>
      <c r="M15" s="9"/>
    </row>
    <row r="16" spans="3:13" ht="8.25" customHeight="1" x14ac:dyDescent="0.2"/>
    <row r="17" spans="1:13" ht="78" customHeight="1" x14ac:dyDescent="0.2">
      <c r="C17" s="197" t="s">
        <v>234</v>
      </c>
      <c r="D17" s="198"/>
      <c r="E17" s="198"/>
      <c r="F17" s="198"/>
      <c r="G17" s="198"/>
      <c r="H17" s="198"/>
      <c r="I17" s="198"/>
      <c r="J17" s="198"/>
      <c r="K17" s="198"/>
      <c r="L17" s="198"/>
      <c r="M17" s="9"/>
    </row>
    <row r="19" spans="1:13" ht="24.95" customHeight="1" x14ac:dyDescent="0.2">
      <c r="A19" s="194" t="s">
        <v>226</v>
      </c>
      <c r="B19" s="194"/>
      <c r="C19" s="194"/>
      <c r="D19" s="194"/>
      <c r="E19" s="194"/>
      <c r="F19" s="194"/>
      <c r="G19" s="194"/>
      <c r="H19" s="194"/>
      <c r="I19" s="194"/>
      <c r="J19" s="194"/>
      <c r="K19" s="194"/>
      <c r="L19" s="194"/>
      <c r="M19" s="9"/>
    </row>
  </sheetData>
  <sheetProtection algorithmName="SHA-512" hashValue="xIh2JmjEvU64BtlEKhpzjJ9BS8B2idsNlyLfa6mp04m/EHS1MXxXrcfC7VyXMH2AbH9oHav1G4uug4Bk+1oUzw==" saltValue="zaSZFMLWWy3nVMvDdySR0g==" spinCount="100000" sheet="1" selectLockedCells="1"/>
  <mergeCells count="11">
    <mergeCell ref="C2:L2"/>
    <mergeCell ref="G6:I6"/>
    <mergeCell ref="G8:I8"/>
    <mergeCell ref="G10:I10"/>
    <mergeCell ref="C3:L3"/>
    <mergeCell ref="C6:E10"/>
    <mergeCell ref="A19:L19"/>
    <mergeCell ref="G13:I13"/>
    <mergeCell ref="G15:I15"/>
    <mergeCell ref="C17:L17"/>
    <mergeCell ref="G11:I11"/>
  </mergeCells>
  <phoneticPr fontId="2" type="noConversion"/>
  <pageMargins left="0" right="0.2" top="0.5" bottom="0.5" header="0.3" footer="0.3"/>
  <pageSetup scale="52" fitToHeight="0" orientation="portrait" r:id="rId1"/>
  <headerFooter alignWithMargins="0"/>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59"/>
  <sheetViews>
    <sheetView showGridLines="0" zoomScaleNormal="100" zoomScalePageLayoutView="80" workbookViewId="0">
      <selection activeCell="E5" sqref="E5:J5"/>
    </sheetView>
  </sheetViews>
  <sheetFormatPr defaultColWidth="14.28515625" defaultRowHeight="16.5" customHeight="1" x14ac:dyDescent="0.2"/>
  <cols>
    <col min="1" max="1" width="2.42578125" style="234" customWidth="1"/>
    <col min="2" max="2" width="3" style="231" customWidth="1"/>
    <col min="3" max="3" width="3.5703125" style="232" customWidth="1"/>
    <col min="4" max="4" width="18.7109375" style="232" customWidth="1"/>
    <col min="5" max="5" width="14.5703125" style="232" customWidth="1"/>
    <col min="6" max="6" width="11.42578125" style="233" customWidth="1"/>
    <col min="7" max="7" width="13.85546875" style="233" customWidth="1"/>
    <col min="8" max="10" width="12.5703125" style="233" customWidth="1"/>
    <col min="11" max="24" width="12.5703125" style="234" customWidth="1"/>
    <col min="25" max="16384" width="14.28515625" style="234"/>
  </cols>
  <sheetData>
    <row r="1" spans="1:36" ht="21" customHeight="1" thickBot="1" x14ac:dyDescent="0.25"/>
    <row r="2" spans="1:36" ht="21" customHeight="1" thickBot="1" x14ac:dyDescent="0.25">
      <c r="B2" s="401" t="s">
        <v>267</v>
      </c>
      <c r="C2" s="402"/>
      <c r="D2" s="402"/>
      <c r="E2" s="402"/>
      <c r="F2" s="402"/>
      <c r="G2" s="402"/>
      <c r="H2" s="402"/>
      <c r="I2" s="402"/>
      <c r="J2" s="403"/>
    </row>
    <row r="3" spans="1:36" ht="21" customHeight="1" x14ac:dyDescent="0.2">
      <c r="B3" s="237"/>
      <c r="C3" s="381" t="s">
        <v>38</v>
      </c>
      <c r="D3" s="381"/>
      <c r="E3" s="380">
        <f>'Spending Plan'!$G$3</f>
        <v>0</v>
      </c>
      <c r="F3" s="380"/>
      <c r="G3" s="380"/>
      <c r="H3" s="380"/>
      <c r="I3" s="380"/>
      <c r="J3" s="396"/>
    </row>
    <row r="4" spans="1:36" ht="21" customHeight="1" x14ac:dyDescent="0.2">
      <c r="B4" s="237"/>
      <c r="C4" s="382" t="s">
        <v>39</v>
      </c>
      <c r="D4" s="382"/>
      <c r="E4" s="397">
        <f>'Spending Plan'!$G$4</f>
        <v>0</v>
      </c>
      <c r="F4" s="397"/>
      <c r="G4" s="397"/>
      <c r="H4" s="397"/>
      <c r="I4" s="397"/>
      <c r="J4" s="398"/>
    </row>
    <row r="5" spans="1:36" ht="25.5" customHeight="1" thickBot="1" x14ac:dyDescent="0.25">
      <c r="B5" s="245"/>
      <c r="C5" s="405" t="s">
        <v>266</v>
      </c>
      <c r="D5" s="405"/>
      <c r="E5" s="406"/>
      <c r="F5" s="406"/>
      <c r="G5" s="406"/>
      <c r="H5" s="406"/>
      <c r="I5" s="406"/>
      <c r="J5" s="407"/>
      <c r="L5" s="234" t="str">
        <f>IF('5. DEBTS'!H15=0, " ",'5. DEBTS'!H15)</f>
        <v xml:space="preserve"> </v>
      </c>
    </row>
    <row r="6" spans="1:36" ht="21" customHeight="1" x14ac:dyDescent="0.2">
      <c r="G6" s="388"/>
      <c r="J6" s="250"/>
    </row>
    <row r="7" spans="1:36" ht="21" customHeight="1" thickBot="1" x14ac:dyDescent="0.25">
      <c r="B7" s="233"/>
      <c r="C7" s="233"/>
      <c r="D7" s="233"/>
      <c r="E7" s="233"/>
      <c r="J7" s="234"/>
    </row>
    <row r="8" spans="1:36" ht="21" customHeight="1" thickBot="1" x14ac:dyDescent="0.25">
      <c r="A8" s="233"/>
      <c r="B8" s="383" t="s">
        <v>269</v>
      </c>
      <c r="C8" s="384"/>
      <c r="D8" s="384"/>
      <c r="E8" s="384"/>
      <c r="F8" s="399">
        <v>1</v>
      </c>
      <c r="G8" s="399">
        <v>2</v>
      </c>
      <c r="H8" s="399">
        <v>3</v>
      </c>
      <c r="I8" s="399">
        <v>4</v>
      </c>
      <c r="J8" s="399">
        <v>5</v>
      </c>
      <c r="K8" s="399">
        <v>6</v>
      </c>
      <c r="L8" s="399">
        <v>7</v>
      </c>
      <c r="M8" s="399">
        <v>8</v>
      </c>
      <c r="N8" s="399">
        <v>9</v>
      </c>
      <c r="O8" s="399">
        <v>10</v>
      </c>
      <c r="P8" s="399">
        <v>11</v>
      </c>
      <c r="Q8" s="399">
        <v>12</v>
      </c>
      <c r="R8" s="399">
        <v>13</v>
      </c>
      <c r="S8" s="399">
        <v>14</v>
      </c>
      <c r="T8" s="399">
        <v>15</v>
      </c>
      <c r="U8" s="399">
        <v>16</v>
      </c>
      <c r="V8" s="399">
        <v>17</v>
      </c>
      <c r="W8" s="399">
        <v>18</v>
      </c>
      <c r="X8" s="399">
        <v>19</v>
      </c>
      <c r="Y8" s="399">
        <v>20</v>
      </c>
      <c r="Z8" s="399">
        <v>21</v>
      </c>
      <c r="AA8" s="399">
        <v>22</v>
      </c>
      <c r="AB8" s="399">
        <v>23</v>
      </c>
      <c r="AC8" s="399">
        <v>24</v>
      </c>
      <c r="AD8" s="399">
        <v>25</v>
      </c>
      <c r="AE8" s="399">
        <v>26</v>
      </c>
      <c r="AF8" s="399">
        <v>27</v>
      </c>
      <c r="AG8" s="399">
        <v>28</v>
      </c>
      <c r="AH8" s="399">
        <v>29</v>
      </c>
      <c r="AI8" s="399">
        <v>30</v>
      </c>
      <c r="AJ8" s="400">
        <v>31</v>
      </c>
    </row>
    <row r="9" spans="1:36" ht="21" customHeight="1" x14ac:dyDescent="0.2">
      <c r="A9" s="233"/>
      <c r="B9" s="296" t="s">
        <v>1</v>
      </c>
      <c r="C9" s="297"/>
      <c r="D9" s="297"/>
      <c r="E9" s="233"/>
      <c r="G9" s="389"/>
      <c r="H9" s="389"/>
      <c r="J9" s="389"/>
      <c r="K9" s="389"/>
      <c r="L9" s="233"/>
      <c r="M9" s="389"/>
      <c r="N9" s="389"/>
      <c r="O9" s="233"/>
      <c r="P9" s="389"/>
      <c r="Q9" s="389"/>
      <c r="R9" s="233"/>
      <c r="S9" s="389"/>
      <c r="T9" s="389"/>
      <c r="U9" s="233"/>
      <c r="V9" s="389"/>
      <c r="W9" s="389"/>
      <c r="X9" s="233"/>
      <c r="Y9" s="389"/>
      <c r="Z9" s="389"/>
      <c r="AA9" s="233"/>
      <c r="AB9" s="389"/>
      <c r="AC9" s="389"/>
      <c r="AD9" s="233"/>
      <c r="AE9" s="389"/>
      <c r="AF9" s="389"/>
      <c r="AG9" s="233"/>
      <c r="AH9" s="389"/>
      <c r="AI9" s="389"/>
      <c r="AJ9" s="393"/>
    </row>
    <row r="10" spans="1:36" ht="21" customHeight="1" x14ac:dyDescent="0.2">
      <c r="A10" s="233"/>
      <c r="B10" s="296"/>
      <c r="C10" s="297" t="s">
        <v>2</v>
      </c>
      <c r="D10" s="297"/>
      <c r="E10" s="233"/>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
    </row>
    <row r="11" spans="1:36" ht="21" customHeight="1" x14ac:dyDescent="0.2">
      <c r="A11" s="233"/>
      <c r="B11" s="296"/>
      <c r="C11" s="297" t="s">
        <v>3</v>
      </c>
      <c r="D11" s="297"/>
      <c r="E11" s="233"/>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
    </row>
    <row r="12" spans="1:36" ht="21" customHeight="1" x14ac:dyDescent="0.2">
      <c r="A12" s="233"/>
      <c r="B12" s="296"/>
      <c r="C12" s="297" t="s">
        <v>4</v>
      </c>
      <c r="D12" s="297"/>
      <c r="E12" s="233"/>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
    </row>
    <row r="13" spans="1:36" ht="21" customHeight="1" x14ac:dyDescent="0.2">
      <c r="A13" s="233"/>
      <c r="B13" s="296"/>
      <c r="C13" s="404"/>
      <c r="D13" s="404"/>
      <c r="E13" s="233"/>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
    </row>
    <row r="14" spans="1:36" ht="21" customHeight="1" x14ac:dyDescent="0.2">
      <c r="A14" s="233"/>
      <c r="B14" s="296"/>
      <c r="C14" s="404"/>
      <c r="D14" s="404"/>
      <c r="E14" s="233"/>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
    </row>
    <row r="15" spans="1:36" ht="21" customHeight="1" x14ac:dyDescent="0.2">
      <c r="A15" s="233"/>
      <c r="B15" s="296"/>
      <c r="C15" s="404"/>
      <c r="D15" s="404"/>
      <c r="E15" s="233"/>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
    </row>
    <row r="16" spans="1:36" ht="21" customHeight="1" x14ac:dyDescent="0.2">
      <c r="A16" s="233"/>
      <c r="B16" s="296"/>
      <c r="C16" s="238"/>
      <c r="D16" s="238" t="s">
        <v>8</v>
      </c>
      <c r="E16" s="331"/>
      <c r="F16" s="330">
        <f>SUM(F10:F15)</f>
        <v>0</v>
      </c>
      <c r="G16" s="330">
        <f t="shared" ref="G16:AJ16" si="0">SUM(G10:G15)</f>
        <v>0</v>
      </c>
      <c r="H16" s="330">
        <f t="shared" si="0"/>
        <v>0</v>
      </c>
      <c r="I16" s="330">
        <f t="shared" si="0"/>
        <v>0</v>
      </c>
      <c r="J16" s="330">
        <f t="shared" si="0"/>
        <v>0</v>
      </c>
      <c r="K16" s="330">
        <f t="shared" si="0"/>
        <v>0</v>
      </c>
      <c r="L16" s="330">
        <f t="shared" si="0"/>
        <v>0</v>
      </c>
      <c r="M16" s="330">
        <f t="shared" si="0"/>
        <v>0</v>
      </c>
      <c r="N16" s="330">
        <f t="shared" si="0"/>
        <v>0</v>
      </c>
      <c r="O16" s="330">
        <f t="shared" si="0"/>
        <v>0</v>
      </c>
      <c r="P16" s="330">
        <f t="shared" si="0"/>
        <v>0</v>
      </c>
      <c r="Q16" s="330">
        <f t="shared" si="0"/>
        <v>0</v>
      </c>
      <c r="R16" s="330">
        <f t="shared" si="0"/>
        <v>0</v>
      </c>
      <c r="S16" s="330">
        <f t="shared" si="0"/>
        <v>0</v>
      </c>
      <c r="T16" s="330">
        <f t="shared" si="0"/>
        <v>0</v>
      </c>
      <c r="U16" s="330">
        <f t="shared" si="0"/>
        <v>0</v>
      </c>
      <c r="V16" s="330">
        <f t="shared" si="0"/>
        <v>0</v>
      </c>
      <c r="W16" s="330">
        <f t="shared" si="0"/>
        <v>0</v>
      </c>
      <c r="X16" s="330">
        <f t="shared" si="0"/>
        <v>0</v>
      </c>
      <c r="Y16" s="330">
        <f t="shared" si="0"/>
        <v>0</v>
      </c>
      <c r="Z16" s="330">
        <f t="shared" si="0"/>
        <v>0</v>
      </c>
      <c r="AA16" s="330">
        <f t="shared" si="0"/>
        <v>0</v>
      </c>
      <c r="AB16" s="330">
        <f t="shared" si="0"/>
        <v>0</v>
      </c>
      <c r="AC16" s="330">
        <f t="shared" si="0"/>
        <v>0</v>
      </c>
      <c r="AD16" s="330">
        <f t="shared" si="0"/>
        <v>0</v>
      </c>
      <c r="AE16" s="330">
        <f t="shared" si="0"/>
        <v>0</v>
      </c>
      <c r="AF16" s="330">
        <f t="shared" si="0"/>
        <v>0</v>
      </c>
      <c r="AG16" s="330">
        <f t="shared" si="0"/>
        <v>0</v>
      </c>
      <c r="AH16" s="330">
        <f t="shared" si="0"/>
        <v>0</v>
      </c>
      <c r="AI16" s="330">
        <f t="shared" si="0"/>
        <v>0</v>
      </c>
      <c r="AJ16" s="309">
        <f t="shared" si="0"/>
        <v>0</v>
      </c>
    </row>
    <row r="17" spans="1:36" ht="21" customHeight="1" x14ac:dyDescent="0.2">
      <c r="A17" s="233"/>
      <c r="B17" s="296" t="s">
        <v>46</v>
      </c>
      <c r="C17" s="297"/>
      <c r="D17" s="297"/>
      <c r="E17" s="233"/>
      <c r="G17" s="389"/>
      <c r="H17" s="389"/>
      <c r="J17" s="389"/>
      <c r="K17" s="389"/>
      <c r="L17" s="233"/>
      <c r="M17" s="389"/>
      <c r="N17" s="389"/>
      <c r="O17" s="233"/>
      <c r="P17" s="389"/>
      <c r="Q17" s="389"/>
      <c r="R17" s="233"/>
      <c r="S17" s="389"/>
      <c r="T17" s="389"/>
      <c r="U17" s="233"/>
      <c r="V17" s="389"/>
      <c r="W17" s="389"/>
      <c r="X17" s="233"/>
      <c r="Y17" s="389"/>
      <c r="Z17" s="389"/>
      <c r="AA17" s="233"/>
      <c r="AB17" s="389"/>
      <c r="AC17" s="389"/>
      <c r="AD17" s="233"/>
      <c r="AE17" s="389"/>
      <c r="AF17" s="389"/>
      <c r="AG17" s="233"/>
      <c r="AH17" s="389"/>
      <c r="AI17" s="389"/>
      <c r="AJ17" s="393"/>
    </row>
    <row r="18" spans="1:36" ht="21" customHeight="1" x14ac:dyDescent="0.2">
      <c r="A18" s="233"/>
      <c r="B18" s="296"/>
      <c r="C18" s="300" t="s">
        <v>9</v>
      </c>
      <c r="D18" s="300"/>
      <c r="E18" s="233"/>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
    </row>
    <row r="19" spans="1:36" ht="21" customHeight="1" x14ac:dyDescent="0.2">
      <c r="A19" s="233"/>
      <c r="B19" s="296"/>
      <c r="C19" s="300" t="s">
        <v>10</v>
      </c>
      <c r="D19" s="300"/>
      <c r="E19" s="233"/>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
    </row>
    <row r="20" spans="1:36" ht="21" customHeight="1" x14ac:dyDescent="0.2">
      <c r="A20" s="233"/>
      <c r="B20" s="296"/>
      <c r="C20" s="300" t="s">
        <v>63</v>
      </c>
      <c r="D20" s="300"/>
      <c r="E20" s="233"/>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
    </row>
    <row r="21" spans="1:36" ht="21" customHeight="1" x14ac:dyDescent="0.2">
      <c r="A21" s="233"/>
      <c r="B21" s="296"/>
      <c r="C21" s="300" t="s">
        <v>12</v>
      </c>
      <c r="D21" s="300"/>
      <c r="E21" s="233"/>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
    </row>
    <row r="22" spans="1:36" ht="21" customHeight="1" x14ac:dyDescent="0.2">
      <c r="A22" s="233"/>
      <c r="B22" s="296"/>
      <c r="C22" s="404"/>
      <c r="D22" s="404"/>
      <c r="E22" s="233"/>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
    </row>
    <row r="23" spans="1:36" ht="21" customHeight="1" x14ac:dyDescent="0.2">
      <c r="A23" s="233"/>
      <c r="B23" s="296"/>
      <c r="C23" s="404"/>
      <c r="D23" s="404"/>
      <c r="E23" s="233"/>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
    </row>
    <row r="24" spans="1:36" ht="21" customHeight="1" x14ac:dyDescent="0.2">
      <c r="A24" s="233"/>
      <c r="B24" s="296"/>
      <c r="C24" s="238"/>
      <c r="D24" s="238" t="s">
        <v>8</v>
      </c>
      <c r="E24" s="331"/>
      <c r="F24" s="330">
        <f>SUM(F18:F23)</f>
        <v>0</v>
      </c>
      <c r="G24" s="330">
        <f t="shared" ref="G24:AJ24" si="1">SUM(G18:G23)</f>
        <v>0</v>
      </c>
      <c r="H24" s="330">
        <f t="shared" si="1"/>
        <v>0</v>
      </c>
      <c r="I24" s="330">
        <f t="shared" si="1"/>
        <v>0</v>
      </c>
      <c r="J24" s="330">
        <f t="shared" si="1"/>
        <v>0</v>
      </c>
      <c r="K24" s="330">
        <f t="shared" si="1"/>
        <v>0</v>
      </c>
      <c r="L24" s="330">
        <f t="shared" si="1"/>
        <v>0</v>
      </c>
      <c r="M24" s="330">
        <f t="shared" si="1"/>
        <v>0</v>
      </c>
      <c r="N24" s="330">
        <f t="shared" si="1"/>
        <v>0</v>
      </c>
      <c r="O24" s="330">
        <f t="shared" si="1"/>
        <v>0</v>
      </c>
      <c r="P24" s="330">
        <f t="shared" si="1"/>
        <v>0</v>
      </c>
      <c r="Q24" s="330">
        <f t="shared" si="1"/>
        <v>0</v>
      </c>
      <c r="R24" s="330">
        <f t="shared" si="1"/>
        <v>0</v>
      </c>
      <c r="S24" s="330">
        <f t="shared" si="1"/>
        <v>0</v>
      </c>
      <c r="T24" s="330">
        <f t="shared" si="1"/>
        <v>0</v>
      </c>
      <c r="U24" s="330">
        <f t="shared" si="1"/>
        <v>0</v>
      </c>
      <c r="V24" s="330">
        <f t="shared" si="1"/>
        <v>0</v>
      </c>
      <c r="W24" s="330">
        <f t="shared" si="1"/>
        <v>0</v>
      </c>
      <c r="X24" s="330">
        <f t="shared" si="1"/>
        <v>0</v>
      </c>
      <c r="Y24" s="330">
        <f t="shared" si="1"/>
        <v>0</v>
      </c>
      <c r="Z24" s="330">
        <f t="shared" si="1"/>
        <v>0</v>
      </c>
      <c r="AA24" s="330">
        <f t="shared" si="1"/>
        <v>0</v>
      </c>
      <c r="AB24" s="330">
        <f t="shared" si="1"/>
        <v>0</v>
      </c>
      <c r="AC24" s="330">
        <f t="shared" si="1"/>
        <v>0</v>
      </c>
      <c r="AD24" s="330">
        <f t="shared" si="1"/>
        <v>0</v>
      </c>
      <c r="AE24" s="330">
        <f t="shared" si="1"/>
        <v>0</v>
      </c>
      <c r="AF24" s="330">
        <f t="shared" si="1"/>
        <v>0</v>
      </c>
      <c r="AG24" s="330">
        <f t="shared" si="1"/>
        <v>0</v>
      </c>
      <c r="AH24" s="330">
        <f t="shared" si="1"/>
        <v>0</v>
      </c>
      <c r="AI24" s="330">
        <f t="shared" si="1"/>
        <v>0</v>
      </c>
      <c r="AJ24" s="309">
        <f t="shared" si="1"/>
        <v>0</v>
      </c>
    </row>
    <row r="25" spans="1:36" ht="21" customHeight="1" x14ac:dyDescent="0.2">
      <c r="A25" s="233"/>
      <c r="B25" s="296" t="s">
        <v>54</v>
      </c>
      <c r="C25" s="300"/>
      <c r="D25" s="300"/>
      <c r="E25" s="233"/>
      <c r="G25" s="389"/>
      <c r="H25" s="389"/>
      <c r="J25" s="389"/>
      <c r="K25" s="389"/>
      <c r="L25" s="233"/>
      <c r="M25" s="389"/>
      <c r="N25" s="389"/>
      <c r="O25" s="233"/>
      <c r="P25" s="389"/>
      <c r="Q25" s="389"/>
      <c r="R25" s="233"/>
      <c r="S25" s="389"/>
      <c r="T25" s="389"/>
      <c r="U25" s="233"/>
      <c r="V25" s="389"/>
      <c r="W25" s="389"/>
      <c r="X25" s="233"/>
      <c r="Y25" s="389"/>
      <c r="Z25" s="389"/>
      <c r="AA25" s="233"/>
      <c r="AB25" s="389"/>
      <c r="AC25" s="389"/>
      <c r="AD25" s="233"/>
      <c r="AE25" s="389"/>
      <c r="AF25" s="389"/>
      <c r="AG25" s="233"/>
      <c r="AH25" s="389"/>
      <c r="AI25" s="389"/>
      <c r="AJ25" s="393"/>
    </row>
    <row r="26" spans="1:36" ht="21" customHeight="1" x14ac:dyDescent="0.2">
      <c r="A26" s="233"/>
      <c r="B26" s="296"/>
      <c r="C26" s="300" t="s">
        <v>55</v>
      </c>
      <c r="D26" s="300"/>
      <c r="E26" s="233"/>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
    </row>
    <row r="27" spans="1:36" ht="21" customHeight="1" x14ac:dyDescent="0.2">
      <c r="A27" s="233"/>
      <c r="B27" s="296"/>
      <c r="C27" s="300" t="s">
        <v>56</v>
      </c>
      <c r="D27" s="300"/>
      <c r="E27" s="233"/>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
    </row>
    <row r="28" spans="1:36" ht="21" customHeight="1" x14ac:dyDescent="0.2">
      <c r="A28" s="233"/>
      <c r="B28" s="296"/>
      <c r="C28" s="300" t="s">
        <v>57</v>
      </c>
      <c r="D28" s="300"/>
      <c r="E28" s="233"/>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
    </row>
    <row r="29" spans="1:36" ht="21" customHeight="1" x14ac:dyDescent="0.2">
      <c r="A29" s="233"/>
      <c r="B29" s="296"/>
      <c r="C29" s="300" t="s">
        <v>58</v>
      </c>
      <c r="D29" s="300"/>
      <c r="E29" s="233"/>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
    </row>
    <row r="30" spans="1:36" ht="21" customHeight="1" x14ac:dyDescent="0.2">
      <c r="A30" s="233"/>
      <c r="B30" s="296"/>
      <c r="C30" s="300" t="s">
        <v>59</v>
      </c>
      <c r="D30" s="300"/>
      <c r="E30" s="233"/>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
    </row>
    <row r="31" spans="1:36" ht="21" customHeight="1" x14ac:dyDescent="0.2">
      <c r="A31" s="233"/>
      <c r="B31" s="296"/>
      <c r="C31" s="300" t="s">
        <v>60</v>
      </c>
      <c r="D31" s="300"/>
      <c r="E31" s="233"/>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
    </row>
    <row r="32" spans="1:36" ht="21" customHeight="1" x14ac:dyDescent="0.2">
      <c r="A32" s="233"/>
      <c r="B32" s="296"/>
      <c r="C32" s="300" t="s">
        <v>61</v>
      </c>
      <c r="D32" s="300"/>
      <c r="E32" s="233"/>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
    </row>
    <row r="33" spans="1:36" ht="21" customHeight="1" x14ac:dyDescent="0.2">
      <c r="A33" s="233"/>
      <c r="B33" s="296"/>
      <c r="C33" s="404"/>
      <c r="D33" s="404"/>
      <c r="E33" s="233"/>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
    </row>
    <row r="34" spans="1:36" ht="21" customHeight="1" x14ac:dyDescent="0.2">
      <c r="A34" s="233"/>
      <c r="B34" s="296"/>
      <c r="C34" s="404"/>
      <c r="D34" s="404"/>
      <c r="E34" s="233"/>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
    </row>
    <row r="35" spans="1:36" ht="21" customHeight="1" x14ac:dyDescent="0.2">
      <c r="A35" s="233"/>
      <c r="B35" s="296"/>
      <c r="C35" s="238"/>
      <c r="D35" s="238" t="s">
        <v>8</v>
      </c>
      <c r="E35" s="331"/>
      <c r="F35" s="330">
        <f>SUM(F26:F34)</f>
        <v>0</v>
      </c>
      <c r="G35" s="330">
        <f t="shared" ref="G35:AJ35" si="2">SUM(G26:G34)</f>
        <v>0</v>
      </c>
      <c r="H35" s="330">
        <f t="shared" si="2"/>
        <v>0</v>
      </c>
      <c r="I35" s="330">
        <f t="shared" si="2"/>
        <v>0</v>
      </c>
      <c r="J35" s="330">
        <f t="shared" si="2"/>
        <v>0</v>
      </c>
      <c r="K35" s="330">
        <f t="shared" si="2"/>
        <v>0</v>
      </c>
      <c r="L35" s="330">
        <f t="shared" si="2"/>
        <v>0</v>
      </c>
      <c r="M35" s="330">
        <f t="shared" si="2"/>
        <v>0</v>
      </c>
      <c r="N35" s="330">
        <f t="shared" si="2"/>
        <v>0</v>
      </c>
      <c r="O35" s="330">
        <f t="shared" si="2"/>
        <v>0</v>
      </c>
      <c r="P35" s="330">
        <f t="shared" si="2"/>
        <v>0</v>
      </c>
      <c r="Q35" s="330">
        <f t="shared" si="2"/>
        <v>0</v>
      </c>
      <c r="R35" s="330">
        <f t="shared" si="2"/>
        <v>0</v>
      </c>
      <c r="S35" s="330">
        <f t="shared" si="2"/>
        <v>0</v>
      </c>
      <c r="T35" s="330">
        <f t="shared" si="2"/>
        <v>0</v>
      </c>
      <c r="U35" s="330">
        <f t="shared" si="2"/>
        <v>0</v>
      </c>
      <c r="V35" s="330">
        <f t="shared" si="2"/>
        <v>0</v>
      </c>
      <c r="W35" s="330">
        <f t="shared" si="2"/>
        <v>0</v>
      </c>
      <c r="X35" s="330">
        <f t="shared" si="2"/>
        <v>0</v>
      </c>
      <c r="Y35" s="330">
        <f t="shared" si="2"/>
        <v>0</v>
      </c>
      <c r="Z35" s="330">
        <f t="shared" si="2"/>
        <v>0</v>
      </c>
      <c r="AA35" s="330">
        <f t="shared" si="2"/>
        <v>0</v>
      </c>
      <c r="AB35" s="330">
        <f t="shared" si="2"/>
        <v>0</v>
      </c>
      <c r="AC35" s="330">
        <f t="shared" si="2"/>
        <v>0</v>
      </c>
      <c r="AD35" s="330">
        <f t="shared" si="2"/>
        <v>0</v>
      </c>
      <c r="AE35" s="330">
        <f t="shared" si="2"/>
        <v>0</v>
      </c>
      <c r="AF35" s="330">
        <f t="shared" si="2"/>
        <v>0</v>
      </c>
      <c r="AG35" s="330">
        <f t="shared" si="2"/>
        <v>0</v>
      </c>
      <c r="AH35" s="330">
        <f t="shared" si="2"/>
        <v>0</v>
      </c>
      <c r="AI35" s="330">
        <f t="shared" si="2"/>
        <v>0</v>
      </c>
      <c r="AJ35" s="309">
        <f t="shared" si="2"/>
        <v>0</v>
      </c>
    </row>
    <row r="36" spans="1:36" ht="21" customHeight="1" x14ac:dyDescent="0.2">
      <c r="A36" s="233"/>
      <c r="B36" s="296" t="s">
        <v>14</v>
      </c>
      <c r="C36" s="297"/>
      <c r="D36" s="297"/>
      <c r="E36" s="233"/>
      <c r="G36" s="392"/>
      <c r="H36" s="392"/>
      <c r="J36" s="392"/>
      <c r="K36" s="392"/>
      <c r="L36" s="233"/>
      <c r="M36" s="392"/>
      <c r="N36" s="392"/>
      <c r="O36" s="233"/>
      <c r="P36" s="392"/>
      <c r="Q36" s="392"/>
      <c r="R36" s="233"/>
      <c r="S36" s="392"/>
      <c r="T36" s="392"/>
      <c r="U36" s="233"/>
      <c r="V36" s="392"/>
      <c r="W36" s="392"/>
      <c r="X36" s="233"/>
      <c r="Y36" s="392"/>
      <c r="Z36" s="392"/>
      <c r="AA36" s="233"/>
      <c r="AB36" s="392"/>
      <c r="AC36" s="392"/>
      <c r="AD36" s="233"/>
      <c r="AE36" s="392"/>
      <c r="AF36" s="392"/>
      <c r="AG36" s="233"/>
      <c r="AH36" s="392"/>
      <c r="AI36" s="392"/>
      <c r="AJ36" s="390"/>
    </row>
    <row r="37" spans="1:36" ht="21" customHeight="1" x14ac:dyDescent="0.2">
      <c r="A37" s="233"/>
      <c r="B37" s="296"/>
      <c r="C37" s="300" t="s">
        <v>32</v>
      </c>
      <c r="D37" s="300"/>
      <c r="E37" s="233"/>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
    </row>
    <row r="38" spans="1:36" ht="21" customHeight="1" x14ac:dyDescent="0.2">
      <c r="A38" s="233"/>
      <c r="B38" s="296"/>
      <c r="C38" s="300" t="s">
        <v>15</v>
      </c>
      <c r="D38" s="300"/>
      <c r="E38" s="233"/>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
    </row>
    <row r="39" spans="1:36" ht="21" customHeight="1" x14ac:dyDescent="0.2">
      <c r="A39" s="233"/>
      <c r="B39" s="296"/>
      <c r="C39" s="300" t="s">
        <v>72</v>
      </c>
      <c r="D39" s="300"/>
      <c r="E39" s="233"/>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
    </row>
    <row r="40" spans="1:36" ht="21" customHeight="1" x14ac:dyDescent="0.2">
      <c r="A40" s="233"/>
      <c r="B40" s="296"/>
      <c r="C40" s="300" t="s">
        <v>73</v>
      </c>
      <c r="D40" s="300"/>
      <c r="E40" s="233"/>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
    </row>
    <row r="41" spans="1:36" ht="21" customHeight="1" x14ac:dyDescent="0.2">
      <c r="A41" s="233"/>
      <c r="B41" s="296"/>
      <c r="C41" s="300" t="s">
        <v>34</v>
      </c>
      <c r="D41" s="300"/>
      <c r="E41" s="233"/>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
    </row>
    <row r="42" spans="1:36" ht="21" customHeight="1" x14ac:dyDescent="0.2">
      <c r="A42" s="233"/>
      <c r="B42" s="296"/>
      <c r="C42" s="300" t="s">
        <v>49</v>
      </c>
      <c r="D42" s="300"/>
      <c r="E42" s="233"/>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
    </row>
    <row r="43" spans="1:36" ht="21" customHeight="1" x14ac:dyDescent="0.2">
      <c r="A43" s="233"/>
      <c r="B43" s="296"/>
      <c r="C43" s="300" t="s">
        <v>50</v>
      </c>
      <c r="D43" s="300"/>
      <c r="E43" s="233"/>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
    </row>
    <row r="44" spans="1:36" ht="21" customHeight="1" x14ac:dyDescent="0.2">
      <c r="A44" s="233"/>
      <c r="B44" s="296"/>
      <c r="C44" s="300" t="s">
        <v>35</v>
      </c>
      <c r="D44" s="300"/>
      <c r="E44" s="233"/>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
    </row>
    <row r="45" spans="1:36" ht="21" customHeight="1" x14ac:dyDescent="0.2">
      <c r="A45" s="233"/>
      <c r="B45" s="296"/>
      <c r="C45" s="300" t="s">
        <v>51</v>
      </c>
      <c r="D45" s="300"/>
      <c r="E45" s="233"/>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
    </row>
    <row r="46" spans="1:36" ht="21" customHeight="1" x14ac:dyDescent="0.2">
      <c r="A46" s="233"/>
      <c r="B46" s="296"/>
      <c r="C46" s="300" t="s">
        <v>52</v>
      </c>
      <c r="D46" s="300"/>
      <c r="E46" s="233"/>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
    </row>
    <row r="47" spans="1:36" ht="21" customHeight="1" x14ac:dyDescent="0.2">
      <c r="A47" s="233"/>
      <c r="B47" s="296"/>
      <c r="C47" s="300" t="s">
        <v>53</v>
      </c>
      <c r="D47" s="300"/>
      <c r="E47" s="233"/>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
    </row>
    <row r="48" spans="1:36" ht="21" customHeight="1" x14ac:dyDescent="0.2">
      <c r="A48" s="233"/>
      <c r="B48" s="296"/>
      <c r="C48" s="300" t="s">
        <v>75</v>
      </c>
      <c r="D48" s="300"/>
      <c r="E48" s="233"/>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
    </row>
    <row r="49" spans="1:36" ht="21" customHeight="1" x14ac:dyDescent="0.2">
      <c r="A49" s="233"/>
      <c r="B49" s="296"/>
      <c r="C49" s="404"/>
      <c r="D49" s="404"/>
      <c r="E49" s="233"/>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
    </row>
    <row r="50" spans="1:36" ht="21" customHeight="1" x14ac:dyDescent="0.2">
      <c r="A50" s="233"/>
      <c r="B50" s="296"/>
      <c r="C50" s="404"/>
      <c r="D50" s="404"/>
      <c r="E50" s="233"/>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
    </row>
    <row r="51" spans="1:36" ht="21" customHeight="1" x14ac:dyDescent="0.2">
      <c r="A51" s="233"/>
      <c r="B51" s="296"/>
      <c r="C51" s="238"/>
      <c r="D51" s="238" t="s">
        <v>8</v>
      </c>
      <c r="E51" s="331"/>
      <c r="F51" s="330">
        <f>SUM(F37:F50)</f>
        <v>0</v>
      </c>
      <c r="G51" s="330">
        <f t="shared" ref="G51:AJ51" si="3">SUM(G37:G50)</f>
        <v>0</v>
      </c>
      <c r="H51" s="330">
        <f t="shared" si="3"/>
        <v>0</v>
      </c>
      <c r="I51" s="330">
        <f t="shared" si="3"/>
        <v>0</v>
      </c>
      <c r="J51" s="330">
        <f t="shared" si="3"/>
        <v>0</v>
      </c>
      <c r="K51" s="330">
        <f t="shared" si="3"/>
        <v>0</v>
      </c>
      <c r="L51" s="330">
        <f t="shared" si="3"/>
        <v>0</v>
      </c>
      <c r="M51" s="330">
        <f t="shared" si="3"/>
        <v>0</v>
      </c>
      <c r="N51" s="330">
        <f t="shared" si="3"/>
        <v>0</v>
      </c>
      <c r="O51" s="330">
        <f t="shared" si="3"/>
        <v>0</v>
      </c>
      <c r="P51" s="330">
        <f t="shared" si="3"/>
        <v>0</v>
      </c>
      <c r="Q51" s="330">
        <f t="shared" si="3"/>
        <v>0</v>
      </c>
      <c r="R51" s="330">
        <f t="shared" si="3"/>
        <v>0</v>
      </c>
      <c r="S51" s="330">
        <f t="shared" si="3"/>
        <v>0</v>
      </c>
      <c r="T51" s="330">
        <f t="shared" si="3"/>
        <v>0</v>
      </c>
      <c r="U51" s="330">
        <f t="shared" si="3"/>
        <v>0</v>
      </c>
      <c r="V51" s="330">
        <f t="shared" si="3"/>
        <v>0</v>
      </c>
      <c r="W51" s="330">
        <f t="shared" si="3"/>
        <v>0</v>
      </c>
      <c r="X51" s="330">
        <f t="shared" si="3"/>
        <v>0</v>
      </c>
      <c r="Y51" s="330">
        <f t="shared" si="3"/>
        <v>0</v>
      </c>
      <c r="Z51" s="330">
        <f t="shared" si="3"/>
        <v>0</v>
      </c>
      <c r="AA51" s="330">
        <f t="shared" si="3"/>
        <v>0</v>
      </c>
      <c r="AB51" s="330">
        <f t="shared" si="3"/>
        <v>0</v>
      </c>
      <c r="AC51" s="330">
        <f t="shared" si="3"/>
        <v>0</v>
      </c>
      <c r="AD51" s="330">
        <f t="shared" si="3"/>
        <v>0</v>
      </c>
      <c r="AE51" s="330">
        <f t="shared" si="3"/>
        <v>0</v>
      </c>
      <c r="AF51" s="330">
        <f t="shared" si="3"/>
        <v>0</v>
      </c>
      <c r="AG51" s="330">
        <f t="shared" si="3"/>
        <v>0</v>
      </c>
      <c r="AH51" s="330">
        <f t="shared" si="3"/>
        <v>0</v>
      </c>
      <c r="AI51" s="330">
        <f t="shared" si="3"/>
        <v>0</v>
      </c>
      <c r="AJ51" s="309">
        <f t="shared" si="3"/>
        <v>0</v>
      </c>
    </row>
    <row r="52" spans="1:36" ht="26.25" customHeight="1" x14ac:dyDescent="0.2">
      <c r="A52" s="233"/>
      <c r="B52" s="296"/>
      <c r="C52" s="385"/>
      <c r="D52" s="386" t="s">
        <v>268</v>
      </c>
      <c r="E52" s="387"/>
      <c r="F52" s="391">
        <f>SUM(F51,F35,F24,F16)</f>
        <v>0</v>
      </c>
      <c r="G52" s="391">
        <f t="shared" ref="G52:H52" si="4">SUM(G51,G35,G24,G16)</f>
        <v>0</v>
      </c>
      <c r="H52" s="391">
        <f t="shared" si="4"/>
        <v>0</v>
      </c>
      <c r="I52" s="391">
        <f>SUM(I51,I35,I24,I16)</f>
        <v>0</v>
      </c>
      <c r="J52" s="391">
        <f t="shared" ref="J52" si="5">SUM(J51,J35,J24,J16)</f>
        <v>0</v>
      </c>
      <c r="K52" s="391">
        <f t="shared" ref="K52" si="6">SUM(K51,K35,K24,K16)</f>
        <v>0</v>
      </c>
      <c r="L52" s="391">
        <f>SUM(L51,L35,L24,L16)</f>
        <v>0</v>
      </c>
      <c r="M52" s="391">
        <f t="shared" ref="M52" si="7">SUM(M51,M35,M24,M16)</f>
        <v>0</v>
      </c>
      <c r="N52" s="391">
        <f t="shared" ref="N52" si="8">SUM(N51,N35,N24,N16)</f>
        <v>0</v>
      </c>
      <c r="O52" s="391">
        <f>SUM(O51,O35,O24,O16)</f>
        <v>0</v>
      </c>
      <c r="P52" s="391">
        <f t="shared" ref="P52" si="9">SUM(P51,P35,P24,P16)</f>
        <v>0</v>
      </c>
      <c r="Q52" s="391">
        <f t="shared" ref="Q52" si="10">SUM(Q51,Q35,Q24,Q16)</f>
        <v>0</v>
      </c>
      <c r="R52" s="391">
        <f>SUM(R51,R35,R24,R16)</f>
        <v>0</v>
      </c>
      <c r="S52" s="391">
        <f t="shared" ref="S52" si="11">SUM(S51,S35,S24,S16)</f>
        <v>0</v>
      </c>
      <c r="T52" s="391">
        <f t="shared" ref="T52" si="12">SUM(T51,T35,T24,T16)</f>
        <v>0</v>
      </c>
      <c r="U52" s="391">
        <f>SUM(U51,U35,U24,U16)</f>
        <v>0</v>
      </c>
      <c r="V52" s="391">
        <f t="shared" ref="V52" si="13">SUM(V51,V35,V24,V16)</f>
        <v>0</v>
      </c>
      <c r="W52" s="391">
        <f t="shared" ref="W52" si="14">SUM(W51,W35,W24,W16)</f>
        <v>0</v>
      </c>
      <c r="X52" s="391">
        <f>SUM(X51,X35,X24,X16)</f>
        <v>0</v>
      </c>
      <c r="Y52" s="391">
        <f t="shared" ref="Y52" si="15">SUM(Y51,Y35,Y24,Y16)</f>
        <v>0</v>
      </c>
      <c r="Z52" s="391">
        <f t="shared" ref="Z52" si="16">SUM(Z51,Z35,Z24,Z16)</f>
        <v>0</v>
      </c>
      <c r="AA52" s="391">
        <f>SUM(AA51,AA35,AA24,AA16)</f>
        <v>0</v>
      </c>
      <c r="AB52" s="391">
        <f t="shared" ref="AB52" si="17">SUM(AB51,AB35,AB24,AB16)</f>
        <v>0</v>
      </c>
      <c r="AC52" s="391">
        <f t="shared" ref="AC52" si="18">SUM(AC51,AC35,AC24,AC16)</f>
        <v>0</v>
      </c>
      <c r="AD52" s="391">
        <f>SUM(AD51,AD35,AD24,AD16)</f>
        <v>0</v>
      </c>
      <c r="AE52" s="391">
        <f t="shared" ref="AE52" si="19">SUM(AE51,AE35,AE24,AE16)</f>
        <v>0</v>
      </c>
      <c r="AF52" s="391">
        <f t="shared" ref="AF52" si="20">SUM(AF51,AF35,AF24,AF16)</f>
        <v>0</v>
      </c>
      <c r="AG52" s="391">
        <f>SUM(AG51,AG35,AG24,AG16)</f>
        <v>0</v>
      </c>
      <c r="AH52" s="391">
        <f t="shared" ref="AH52" si="21">SUM(AH51,AH35,AH24,AH16)</f>
        <v>0</v>
      </c>
      <c r="AI52" s="391">
        <f t="shared" ref="AI52:AJ52" si="22">SUM(AI51,AI35,AI24,AI16)</f>
        <v>0</v>
      </c>
      <c r="AJ52" s="394">
        <f t="shared" si="22"/>
        <v>0</v>
      </c>
    </row>
    <row r="53" spans="1:36" ht="9.75" customHeight="1" thickBot="1" x14ac:dyDescent="0.25">
      <c r="A53" s="233"/>
      <c r="B53" s="284"/>
      <c r="C53" s="333"/>
      <c r="D53" s="313"/>
      <c r="E53" s="313"/>
      <c r="F53" s="333"/>
      <c r="G53" s="313"/>
      <c r="H53" s="313"/>
      <c r="I53" s="333"/>
      <c r="J53" s="313"/>
      <c r="K53" s="313"/>
      <c r="L53" s="333"/>
      <c r="M53" s="313"/>
      <c r="N53" s="313"/>
      <c r="O53" s="333"/>
      <c r="P53" s="313"/>
      <c r="Q53" s="313"/>
      <c r="R53" s="333"/>
      <c r="S53" s="313"/>
      <c r="T53" s="313"/>
      <c r="U53" s="333"/>
      <c r="V53" s="313"/>
      <c r="W53" s="313"/>
      <c r="X53" s="333"/>
      <c r="Y53" s="313"/>
      <c r="Z53" s="313"/>
      <c r="AA53" s="333"/>
      <c r="AB53" s="313"/>
      <c r="AC53" s="313"/>
      <c r="AD53" s="333"/>
      <c r="AE53" s="313"/>
      <c r="AF53" s="313"/>
      <c r="AG53" s="333"/>
      <c r="AH53" s="313"/>
      <c r="AI53" s="313"/>
      <c r="AJ53" s="395"/>
    </row>
    <row r="54" spans="1:36" ht="21.95" customHeight="1" x14ac:dyDescent="0.2"/>
    <row r="55" spans="1:36" ht="16.5" customHeight="1" x14ac:dyDescent="0.2">
      <c r="B55" s="234"/>
      <c r="C55" s="234"/>
      <c r="D55" s="233"/>
      <c r="E55" s="233"/>
      <c r="J55" s="234"/>
    </row>
    <row r="56" spans="1:36" ht="16.5" customHeight="1" x14ac:dyDescent="0.2">
      <c r="B56" s="234"/>
      <c r="C56" s="234"/>
      <c r="D56" s="233"/>
      <c r="E56" s="233"/>
      <c r="J56" s="234"/>
    </row>
    <row r="57" spans="1:36" ht="16.5" customHeight="1" x14ac:dyDescent="0.2">
      <c r="B57" s="234"/>
      <c r="C57" s="234"/>
      <c r="D57" s="233"/>
      <c r="E57" s="233"/>
      <c r="J57" s="234"/>
    </row>
    <row r="58" spans="1:36" ht="16.5" customHeight="1" x14ac:dyDescent="0.2">
      <c r="B58" s="234"/>
      <c r="C58" s="234"/>
      <c r="D58" s="233"/>
      <c r="E58" s="233"/>
      <c r="J58" s="234"/>
    </row>
    <row r="59" spans="1:36" ht="16.5" customHeight="1" x14ac:dyDescent="0.2">
      <c r="B59" s="234"/>
      <c r="C59" s="234"/>
      <c r="D59" s="233"/>
      <c r="E59" s="233"/>
      <c r="J59" s="234"/>
    </row>
  </sheetData>
  <sheetProtection algorithmName="SHA-512" hashValue="5UtprJk+SUhGbkjfYx0hdzvaBbYtPTf5evb9rlzInud4XmqeKs6Woy4sk+zVzd7FO7hySRdDJGXyw9R1s1OQ4w==" saltValue="1/nV3ULIlCVx7HRMaEn6mg==" spinCount="100000" sheet="1" objects="1" scenarios="1"/>
  <mergeCells count="16">
    <mergeCell ref="C49:D49"/>
    <mergeCell ref="C50:D50"/>
    <mergeCell ref="C14:D14"/>
    <mergeCell ref="C15:D15"/>
    <mergeCell ref="C22:D22"/>
    <mergeCell ref="C23:D23"/>
    <mergeCell ref="C33:D33"/>
    <mergeCell ref="C34:D34"/>
    <mergeCell ref="C4:D4"/>
    <mergeCell ref="E4:J4"/>
    <mergeCell ref="E5:J5"/>
    <mergeCell ref="E3:J3"/>
    <mergeCell ref="C13:D13"/>
    <mergeCell ref="C3:D3"/>
    <mergeCell ref="C5:D5"/>
    <mergeCell ref="B2:J2"/>
  </mergeCells>
  <pageMargins left="0.25" right="0.25" top="0.25" bottom="0.25" header="0.25" footer="0.25"/>
  <pageSetup scale="27" orientation="portrait" horizontalDpi="4294967292" verticalDpi="4294967292" r:id="rId1"/>
  <rowBreaks count="1" manualBreakCount="1">
    <brk id="54" max="16383" man="1"/>
  </rowBreaks>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C8" sqref="C8:G13"/>
    </sheetView>
  </sheetViews>
  <sheetFormatPr defaultColWidth="8.85546875" defaultRowHeight="12.75" x14ac:dyDescent="0.2"/>
  <cols>
    <col min="1" max="1" width="15.85546875" customWidth="1"/>
    <col min="2" max="2" width="14.42578125" customWidth="1"/>
  </cols>
  <sheetData>
    <row r="1" spans="1:7" x14ac:dyDescent="0.2">
      <c r="A1" s="3" t="s">
        <v>141</v>
      </c>
    </row>
    <row r="2" spans="1:7" x14ac:dyDescent="0.2">
      <c r="A2" s="3" t="s">
        <v>142</v>
      </c>
    </row>
    <row r="3" spans="1:7" x14ac:dyDescent="0.2">
      <c r="A3" s="3" t="s">
        <v>143</v>
      </c>
    </row>
    <row r="4" spans="1:7" x14ac:dyDescent="0.2">
      <c r="A4" s="3" t="s">
        <v>144</v>
      </c>
    </row>
    <row r="5" spans="1:7" x14ac:dyDescent="0.2">
      <c r="A5" s="3" t="s">
        <v>145</v>
      </c>
    </row>
    <row r="8" spans="1:7" ht="14.25" x14ac:dyDescent="0.2">
      <c r="A8" s="3" t="s">
        <v>204</v>
      </c>
      <c r="C8" s="411" t="s">
        <v>255</v>
      </c>
      <c r="D8" s="411"/>
      <c r="E8" s="411"/>
      <c r="F8" s="411"/>
      <c r="G8" s="411"/>
    </row>
    <row r="9" spans="1:7" ht="14.25" x14ac:dyDescent="0.2">
      <c r="A9" s="3" t="s">
        <v>203</v>
      </c>
      <c r="C9" s="411" t="s">
        <v>256</v>
      </c>
      <c r="D9" s="411"/>
      <c r="E9" s="411"/>
      <c r="F9" s="411"/>
      <c r="G9" s="411"/>
    </row>
    <row r="10" spans="1:7" x14ac:dyDescent="0.2">
      <c r="C10" s="3"/>
      <c r="D10" s="3"/>
      <c r="E10" s="3"/>
      <c r="F10" s="3"/>
      <c r="G10" s="3"/>
    </row>
    <row r="11" spans="1:7" ht="14.25" x14ac:dyDescent="0.2">
      <c r="A11" s="3" t="s">
        <v>205</v>
      </c>
      <c r="C11" s="411" t="s">
        <v>209</v>
      </c>
      <c r="D11" s="411"/>
      <c r="E11" s="411"/>
      <c r="F11" s="411"/>
      <c r="G11" s="411"/>
    </row>
    <row r="12" spans="1:7" ht="14.25" x14ac:dyDescent="0.2">
      <c r="A12" s="3" t="s">
        <v>206</v>
      </c>
      <c r="C12" s="411" t="s">
        <v>186</v>
      </c>
      <c r="D12" s="411"/>
      <c r="E12" s="411"/>
      <c r="F12" s="411"/>
      <c r="G12" s="411"/>
    </row>
    <row r="13" spans="1:7" ht="14.25" x14ac:dyDescent="0.2">
      <c r="A13" s="3" t="s">
        <v>207</v>
      </c>
      <c r="C13" s="411" t="s">
        <v>208</v>
      </c>
      <c r="D13" s="411"/>
      <c r="E13" s="411"/>
      <c r="F13" s="411"/>
      <c r="G13" s="411"/>
    </row>
  </sheetData>
  <mergeCells count="5">
    <mergeCell ref="C11:G11"/>
    <mergeCell ref="C12:G12"/>
    <mergeCell ref="C13:G13"/>
    <mergeCell ref="C9:G9"/>
    <mergeCell ref="C8:G8"/>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Normal="100" zoomScalePageLayoutView="80" workbookViewId="0">
      <selection activeCell="G6" sqref="G6"/>
    </sheetView>
  </sheetViews>
  <sheetFormatPr defaultColWidth="14.28515625" defaultRowHeight="16.5" customHeight="1" outlineLevelRow="1" x14ac:dyDescent="0.2"/>
  <cols>
    <col min="1" max="1" width="5.140625" style="5" customWidth="1"/>
    <col min="2" max="2" width="11.28515625" style="5" customWidth="1"/>
    <col min="3" max="3" width="5" style="5" customWidth="1"/>
    <col min="4" max="4" width="5" style="6" customWidth="1"/>
    <col min="5" max="5" width="5" style="7" customWidth="1"/>
    <col min="6" max="9" width="28.85546875" style="7" customWidth="1"/>
    <col min="10" max="12" width="4" style="8" customWidth="1"/>
    <col min="13" max="13" width="8.42578125" style="8" customWidth="1"/>
    <col min="14" max="16384" width="14.28515625" style="5"/>
  </cols>
  <sheetData>
    <row r="1" spans="2:13" ht="19.5" customHeight="1" x14ac:dyDescent="0.25">
      <c r="D1" s="22"/>
      <c r="E1" s="16"/>
      <c r="F1" s="19"/>
      <c r="G1" s="23"/>
      <c r="H1" s="24"/>
      <c r="I1" s="24"/>
      <c r="J1" s="19"/>
      <c r="K1" s="19"/>
      <c r="L1" s="14"/>
      <c r="M1" s="9"/>
    </row>
    <row r="2" spans="2:13" ht="24.95" customHeight="1" x14ac:dyDescent="0.2">
      <c r="B2" s="25" t="s">
        <v>161</v>
      </c>
      <c r="C2" s="26"/>
      <c r="D2" s="26"/>
      <c r="E2" s="26"/>
      <c r="F2" s="26"/>
      <c r="G2" s="26"/>
      <c r="H2" s="26"/>
      <c r="I2" s="26"/>
      <c r="J2" s="26"/>
      <c r="K2" s="26"/>
      <c r="M2" s="9"/>
    </row>
    <row r="3" spans="2:13" s="27" customFormat="1" ht="124.5" customHeight="1" x14ac:dyDescent="0.2">
      <c r="C3" s="202" t="s">
        <v>252</v>
      </c>
      <c r="D3" s="198"/>
      <c r="E3" s="198"/>
      <c r="F3" s="198"/>
      <c r="G3" s="198"/>
      <c r="H3" s="198"/>
      <c r="I3" s="198"/>
      <c r="J3" s="198"/>
      <c r="K3" s="198"/>
      <c r="L3" s="198"/>
      <c r="M3" s="28"/>
    </row>
    <row r="4" spans="2:13" s="27" customFormat="1" ht="31.5" customHeight="1" x14ac:dyDescent="0.2">
      <c r="C4" s="10"/>
      <c r="D4" s="11"/>
      <c r="E4" s="11"/>
      <c r="F4" s="11"/>
      <c r="G4" s="11"/>
      <c r="H4" s="11"/>
      <c r="I4" s="11"/>
      <c r="J4" s="11"/>
      <c r="K4" s="11"/>
      <c r="L4" s="11"/>
      <c r="M4" s="28"/>
    </row>
    <row r="5" spans="2:13" s="7" customFormat="1" ht="16.5" customHeight="1" x14ac:dyDescent="0.2">
      <c r="C5" s="29"/>
      <c r="D5" s="30"/>
      <c r="E5" s="30"/>
      <c r="F5" s="30"/>
      <c r="G5" s="31" t="s">
        <v>183</v>
      </c>
      <c r="H5" s="30"/>
      <c r="I5" s="32" t="s">
        <v>140</v>
      </c>
      <c r="J5" s="33"/>
      <c r="K5" s="34"/>
      <c r="L5" s="30"/>
      <c r="M5" s="35"/>
    </row>
    <row r="6" spans="2:13" s="36" customFormat="1" ht="21" customHeight="1" x14ac:dyDescent="0.2">
      <c r="D6" s="37"/>
      <c r="E6" s="27"/>
      <c r="F6" s="38" t="s">
        <v>139</v>
      </c>
      <c r="G6" s="73"/>
      <c r="H6" s="38" t="s">
        <v>138</v>
      </c>
      <c r="I6" s="73"/>
      <c r="J6" s="33"/>
      <c r="K6" s="40"/>
      <c r="L6" s="41"/>
      <c r="M6" s="42"/>
    </row>
    <row r="7" spans="2:13" s="36" customFormat="1" ht="5.25" customHeight="1" x14ac:dyDescent="0.2">
      <c r="D7" s="37"/>
      <c r="E7" s="27"/>
      <c r="F7" s="43"/>
      <c r="G7" s="42"/>
      <c r="I7" s="44"/>
      <c r="K7" s="45"/>
      <c r="L7" s="41"/>
      <c r="M7" s="42"/>
    </row>
    <row r="8" spans="2:13" s="36" customFormat="1" ht="20.100000000000001" customHeight="1" x14ac:dyDescent="0.2">
      <c r="D8" s="37"/>
      <c r="E8" s="27"/>
      <c r="F8" s="46" t="s">
        <v>137</v>
      </c>
      <c r="G8" s="74" t="s">
        <v>142</v>
      </c>
      <c r="H8" s="47" t="s">
        <v>86</v>
      </c>
      <c r="I8" s="73"/>
      <c r="J8" s="41"/>
      <c r="K8" s="45"/>
      <c r="L8" s="41"/>
      <c r="M8" s="42"/>
    </row>
    <row r="9" spans="2:13" s="36" customFormat="1" ht="5.25" customHeight="1" x14ac:dyDescent="0.2">
      <c r="D9" s="37"/>
      <c r="E9" s="27"/>
      <c r="F9" s="48"/>
      <c r="G9" s="49"/>
      <c r="H9" s="5"/>
      <c r="I9" s="50"/>
      <c r="J9" s="41"/>
      <c r="K9" s="51"/>
      <c r="L9" s="41"/>
      <c r="M9" s="42"/>
    </row>
    <row r="10" spans="2:13" s="36" customFormat="1" ht="20.100000000000001" customHeight="1" x14ac:dyDescent="0.2">
      <c r="D10" s="37"/>
      <c r="E10" s="27"/>
      <c r="F10" s="38" t="s">
        <v>147</v>
      </c>
      <c r="G10" s="73"/>
      <c r="H10" s="47" t="s">
        <v>88</v>
      </c>
      <c r="I10" s="73"/>
      <c r="J10" s="41"/>
      <c r="K10" s="42"/>
      <c r="L10" s="41"/>
      <c r="M10" s="52"/>
    </row>
    <row r="11" spans="2:13" s="36" customFormat="1" ht="5.25" customHeight="1" x14ac:dyDescent="0.2">
      <c r="D11" s="37"/>
      <c r="E11" s="27"/>
      <c r="F11" s="43"/>
      <c r="G11" s="42"/>
      <c r="H11" s="47"/>
      <c r="I11" s="42"/>
      <c r="J11" s="41"/>
      <c r="K11" s="42"/>
      <c r="L11" s="41"/>
      <c r="M11" s="52"/>
    </row>
    <row r="12" spans="2:13" s="36" customFormat="1" ht="20.100000000000001" customHeight="1" x14ac:dyDescent="0.2">
      <c r="D12" s="37"/>
      <c r="E12" s="27"/>
      <c r="F12" s="53" t="s">
        <v>137</v>
      </c>
      <c r="G12" s="74" t="s">
        <v>143</v>
      </c>
      <c r="H12" s="47" t="s">
        <v>87</v>
      </c>
      <c r="I12" s="73"/>
      <c r="J12" s="41"/>
      <c r="K12" s="54"/>
      <c r="L12" s="41"/>
      <c r="M12" s="52"/>
    </row>
    <row r="13" spans="2:13" s="36" customFormat="1" ht="5.25" customHeight="1" x14ac:dyDescent="0.2">
      <c r="D13" s="37"/>
      <c r="E13" s="27"/>
      <c r="F13" s="48"/>
      <c r="G13" s="49"/>
      <c r="H13" s="47"/>
      <c r="I13" s="55"/>
      <c r="J13" s="41"/>
      <c r="K13" s="49"/>
      <c r="L13" s="41"/>
      <c r="M13" s="52"/>
    </row>
    <row r="14" spans="2:13" s="36" customFormat="1" ht="19.5" customHeight="1" x14ac:dyDescent="0.2">
      <c r="D14" s="37"/>
      <c r="E14" s="27"/>
      <c r="F14" s="56" t="s">
        <v>146</v>
      </c>
      <c r="G14" s="73"/>
      <c r="H14" s="57" t="s">
        <v>89</v>
      </c>
      <c r="I14" s="39"/>
      <c r="J14" s="41"/>
      <c r="K14" s="42"/>
      <c r="L14" s="41"/>
      <c r="M14" s="58"/>
    </row>
    <row r="15" spans="2:13" s="36" customFormat="1" ht="5.25" customHeight="1" x14ac:dyDescent="0.2">
      <c r="D15" s="37"/>
      <c r="E15" s="27"/>
      <c r="F15" s="59"/>
      <c r="G15" s="45"/>
      <c r="I15" s="75"/>
      <c r="J15" s="41"/>
      <c r="K15" s="42"/>
      <c r="L15" s="41"/>
      <c r="M15" s="58"/>
    </row>
    <row r="16" spans="2:13" s="36" customFormat="1" ht="20.100000000000001" customHeight="1" x14ac:dyDescent="0.2">
      <c r="D16" s="37"/>
      <c r="E16" s="27"/>
      <c r="F16" s="53" t="s">
        <v>137</v>
      </c>
      <c r="G16" s="74" t="s">
        <v>144</v>
      </c>
      <c r="H16" s="204"/>
      <c r="I16" s="204"/>
      <c r="J16" s="41"/>
      <c r="K16" s="60"/>
      <c r="L16" s="41"/>
      <c r="M16" s="58"/>
    </row>
    <row r="17" spans="1:13" s="36" customFormat="1" ht="20.100000000000001" hidden="1" customHeight="1" outlineLevel="1" x14ac:dyDescent="0.2">
      <c r="D17" s="37"/>
      <c r="E17" s="27"/>
      <c r="F17" s="61" t="s">
        <v>141</v>
      </c>
      <c r="G17" s="36">
        <f>G6*4.333</f>
        <v>0</v>
      </c>
      <c r="H17" s="36">
        <f>G10*4.333</f>
        <v>0</v>
      </c>
      <c r="I17" s="36">
        <f>G14*4.333</f>
        <v>0</v>
      </c>
      <c r="J17" s="60"/>
      <c r="K17" s="41"/>
      <c r="L17" s="58"/>
    </row>
    <row r="18" spans="1:13" s="36" customFormat="1" ht="20.100000000000001" hidden="1" customHeight="1" outlineLevel="1" x14ac:dyDescent="0.2">
      <c r="D18" s="37"/>
      <c r="E18" s="27"/>
      <c r="F18" s="61" t="s">
        <v>142</v>
      </c>
      <c r="G18" s="36">
        <f>G6*2.165</f>
        <v>0</v>
      </c>
      <c r="H18" s="36">
        <f>G10*2.165</f>
        <v>0</v>
      </c>
      <c r="I18" s="36">
        <f>G14*2.165</f>
        <v>0</v>
      </c>
      <c r="J18" s="60"/>
      <c r="K18" s="41"/>
      <c r="L18" s="58"/>
    </row>
    <row r="19" spans="1:13" s="36" customFormat="1" ht="20.100000000000001" hidden="1" customHeight="1" outlineLevel="1" x14ac:dyDescent="0.2">
      <c r="D19" s="37"/>
      <c r="E19" s="27"/>
      <c r="F19" s="62" t="s">
        <v>143</v>
      </c>
      <c r="G19" s="36">
        <f>G6</f>
        <v>0</v>
      </c>
      <c r="H19" s="36">
        <f>G10</f>
        <v>0</v>
      </c>
      <c r="I19" s="36">
        <f>G14</f>
        <v>0</v>
      </c>
      <c r="J19" s="60"/>
      <c r="K19" s="41"/>
      <c r="L19" s="58"/>
    </row>
    <row r="20" spans="1:13" s="36" customFormat="1" ht="20.100000000000001" hidden="1" customHeight="1" outlineLevel="1" x14ac:dyDescent="0.2">
      <c r="D20" s="37"/>
      <c r="E20" s="27"/>
      <c r="F20" s="61" t="s">
        <v>144</v>
      </c>
      <c r="G20" s="36">
        <f>G6/3</f>
        <v>0</v>
      </c>
      <c r="H20" s="36">
        <f>G10/3</f>
        <v>0</v>
      </c>
      <c r="I20" s="36">
        <f>G14/3</f>
        <v>0</v>
      </c>
      <c r="J20" s="60"/>
      <c r="K20" s="41"/>
      <c r="L20" s="58"/>
    </row>
    <row r="21" spans="1:13" s="36" customFormat="1" ht="20.100000000000001" hidden="1" customHeight="1" outlineLevel="1" x14ac:dyDescent="0.2">
      <c r="D21" s="37"/>
      <c r="E21" s="27"/>
      <c r="F21" s="61" t="s">
        <v>145</v>
      </c>
      <c r="G21" s="36">
        <f>G6/12</f>
        <v>0</v>
      </c>
      <c r="H21" s="36">
        <f>G10/12</f>
        <v>0</v>
      </c>
      <c r="I21" s="36">
        <f>G14/12</f>
        <v>0</v>
      </c>
      <c r="J21" s="60"/>
      <c r="K21" s="41"/>
      <c r="L21" s="58"/>
    </row>
    <row r="22" spans="1:13" s="36" customFormat="1" ht="20.100000000000001" hidden="1" customHeight="1" outlineLevel="1" x14ac:dyDescent="0.2">
      <c r="D22" s="37"/>
      <c r="E22" s="27"/>
      <c r="F22" s="61"/>
      <c r="G22" s="36">
        <f>VLOOKUP(G8,F17:G21,2,FALSE)</f>
        <v>0</v>
      </c>
      <c r="H22" s="36">
        <f>VLOOKUP(G12,F17:I21,3,FALSE)</f>
        <v>0</v>
      </c>
      <c r="I22" s="36">
        <f>VLOOKUP(G16,F17:I21,4,FALSE)</f>
        <v>0</v>
      </c>
      <c r="J22" s="60"/>
      <c r="K22" s="41"/>
      <c r="L22" s="58"/>
    </row>
    <row r="23" spans="1:13" s="36" customFormat="1" ht="20.100000000000001" customHeight="1" collapsed="1" x14ac:dyDescent="0.2">
      <c r="D23" s="37"/>
      <c r="E23" s="27"/>
      <c r="F23" s="61"/>
      <c r="J23" s="60"/>
      <c r="K23" s="41"/>
      <c r="L23" s="58"/>
    </row>
    <row r="24" spans="1:13" ht="21.75" customHeight="1" x14ac:dyDescent="0.25">
      <c r="D24" s="5"/>
      <c r="E24" s="5"/>
      <c r="G24" s="63" t="s">
        <v>5</v>
      </c>
      <c r="H24" s="64">
        <f>G22+H22+I22+I6+I8+I10+I14</f>
        <v>0</v>
      </c>
      <c r="J24" s="65"/>
      <c r="K24" s="65"/>
      <c r="M24" s="66"/>
    </row>
    <row r="25" spans="1:13" ht="18.75" customHeight="1" x14ac:dyDescent="0.25">
      <c r="D25" s="5"/>
      <c r="E25" s="5"/>
      <c r="G25" s="63"/>
      <c r="H25" s="64"/>
      <c r="J25" s="65"/>
      <c r="K25" s="65"/>
      <c r="M25" s="66"/>
    </row>
    <row r="26" spans="1:13" ht="24" customHeight="1" x14ac:dyDescent="0.25">
      <c r="C26" s="67"/>
      <c r="E26" s="68" t="s">
        <v>225</v>
      </c>
      <c r="F26" s="69" t="s">
        <v>215</v>
      </c>
      <c r="G26" s="76"/>
      <c r="H26" s="69" t="s">
        <v>216</v>
      </c>
      <c r="I26" s="76"/>
      <c r="J26" s="65"/>
      <c r="K26" s="65"/>
      <c r="M26" s="66"/>
    </row>
    <row r="27" spans="1:13" ht="15.75" customHeight="1" x14ac:dyDescent="0.25">
      <c r="C27" s="67"/>
      <c r="E27" s="70"/>
      <c r="F27" s="69"/>
      <c r="G27" s="71"/>
      <c r="H27" s="69"/>
      <c r="I27" s="71"/>
      <c r="J27" s="65"/>
      <c r="K27" s="65"/>
      <c r="M27" s="66"/>
    </row>
    <row r="28" spans="1:13" ht="15.75" customHeight="1" x14ac:dyDescent="0.25">
      <c r="C28" s="67"/>
      <c r="E28" s="70"/>
      <c r="F28" s="69"/>
      <c r="G28" s="71"/>
      <c r="H28" s="69"/>
      <c r="I28" s="71"/>
      <c r="J28" s="65"/>
      <c r="K28" s="65"/>
      <c r="M28" s="66"/>
    </row>
    <row r="29" spans="1:13" ht="24.95" customHeight="1" x14ac:dyDescent="0.2">
      <c r="A29" s="194" t="s">
        <v>226</v>
      </c>
      <c r="B29" s="194"/>
      <c r="C29" s="194"/>
      <c r="D29" s="194"/>
      <c r="E29" s="194"/>
      <c r="F29" s="194"/>
      <c r="G29" s="194"/>
      <c r="H29" s="194"/>
      <c r="I29" s="194"/>
      <c r="J29" s="194"/>
      <c r="K29" s="194"/>
      <c r="L29" s="194"/>
      <c r="M29" s="9"/>
    </row>
    <row r="30" spans="1:13" ht="20.100000000000001" customHeight="1" x14ac:dyDescent="0.2">
      <c r="D30" s="5"/>
      <c r="E30" s="5"/>
      <c r="F30" s="5"/>
      <c r="G30" s="47"/>
      <c r="H30" s="72"/>
      <c r="I30" s="5"/>
      <c r="J30" s="65"/>
      <c r="K30" s="65"/>
      <c r="M30" s="66"/>
    </row>
  </sheetData>
  <sheetProtection algorithmName="SHA-512" hashValue="UF5iyrrCC0jwO5tBdL3tOikU83x5rJMTKt25HEF0yIyaw73B6T8DvCcidYbyxat8Tw+O9EUPjma0ZceK/uXrfQ==" saltValue="Nu0+IRzXXfNbP3xA+yn0jw==" spinCount="100000" sheet="1" selectLockedCells="1"/>
  <mergeCells count="3">
    <mergeCell ref="A29:L29"/>
    <mergeCell ref="C3:L3"/>
    <mergeCell ref="H16:I16"/>
  </mergeCells>
  <dataValidations count="1">
    <dataValidation type="list" showInputMessage="1" showErrorMessage="1" errorTitle="Invalid" error="Please select a pay frequency from the dropdown box." promptTitle="Choose One" sqref="G8 G12 G16">
      <formula1>PayFrequency</formula1>
    </dataValidation>
  </dataValidations>
  <pageMargins left="0" right="0.2" top="0.5" bottom="0.5" header="0.3" footer="0.3"/>
  <pageSetup scale="52"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2"/>
  <sheetViews>
    <sheetView showGridLines="0" zoomScaleNormal="100" zoomScalePageLayoutView="80" workbookViewId="0">
      <selection activeCell="G7" sqref="G7"/>
    </sheetView>
  </sheetViews>
  <sheetFormatPr defaultColWidth="14.28515625" defaultRowHeight="16.5" customHeight="1" x14ac:dyDescent="0.2"/>
  <cols>
    <col min="1" max="1" width="5.140625" style="5" customWidth="1"/>
    <col min="2" max="2" width="11.28515625" style="5" customWidth="1"/>
    <col min="3" max="3" width="5" style="5" customWidth="1"/>
    <col min="4" max="4" width="5" style="6" customWidth="1"/>
    <col min="5" max="5" width="5" style="7" customWidth="1"/>
    <col min="6" max="9" width="28.85546875" style="7" customWidth="1"/>
    <col min="10" max="12" width="4" style="8" customWidth="1"/>
    <col min="13" max="13" width="8.42578125" style="8" customWidth="1"/>
    <col min="14" max="16384" width="14.28515625" style="5"/>
  </cols>
  <sheetData>
    <row r="2" spans="2:13" ht="30.95" customHeight="1" x14ac:dyDescent="0.2">
      <c r="B2" s="25" t="s">
        <v>162</v>
      </c>
      <c r="C2" s="77"/>
      <c r="D2" s="77"/>
      <c r="E2" s="77"/>
      <c r="F2" s="77"/>
      <c r="G2" s="77"/>
      <c r="H2" s="77"/>
      <c r="I2" s="77"/>
      <c r="J2" s="77"/>
      <c r="K2" s="77"/>
      <c r="M2" s="66"/>
    </row>
    <row r="3" spans="2:13" s="78" customFormat="1" ht="120.75" customHeight="1" x14ac:dyDescent="0.2">
      <c r="C3" s="205" t="s">
        <v>148</v>
      </c>
      <c r="D3" s="206"/>
      <c r="E3" s="206"/>
      <c r="F3" s="206"/>
      <c r="G3" s="206"/>
      <c r="H3" s="206"/>
      <c r="I3" s="206"/>
      <c r="J3" s="206"/>
      <c r="K3" s="206"/>
      <c r="L3" s="206"/>
      <c r="M3" s="79"/>
    </row>
    <row r="4" spans="2:13" s="78" customFormat="1" ht="20.100000000000001" customHeight="1" x14ac:dyDescent="0.2">
      <c r="C4" s="80"/>
      <c r="D4" s="5"/>
      <c r="E4" s="5"/>
      <c r="J4" s="81"/>
      <c r="K4" s="81"/>
      <c r="L4" s="81"/>
      <c r="M4" s="79"/>
    </row>
    <row r="5" spans="2:13" ht="24.95" customHeight="1" x14ac:dyDescent="0.25">
      <c r="D5" s="82"/>
      <c r="F5" s="83"/>
      <c r="G5" s="83"/>
      <c r="H5" s="83"/>
      <c r="I5" s="5"/>
      <c r="J5" s="5"/>
      <c r="K5" s="84"/>
      <c r="M5" s="85"/>
    </row>
    <row r="6" spans="2:13" ht="20.100000000000001" customHeight="1" x14ac:dyDescent="0.2">
      <c r="D6" s="86"/>
      <c r="E6" s="86"/>
      <c r="F6" s="86"/>
      <c r="G6" s="87" t="s">
        <v>184</v>
      </c>
      <c r="H6" s="86"/>
      <c r="I6" s="87" t="s">
        <v>187</v>
      </c>
      <c r="J6" s="88"/>
      <c r="K6" s="5"/>
      <c r="L6" s="79"/>
      <c r="M6" s="79"/>
    </row>
    <row r="7" spans="2:13" ht="20.100000000000001" customHeight="1" x14ac:dyDescent="0.2">
      <c r="D7" s="5"/>
      <c r="F7" s="38" t="s">
        <v>130</v>
      </c>
      <c r="G7" s="1"/>
      <c r="H7" s="218" t="s">
        <v>243</v>
      </c>
      <c r="I7" s="216"/>
      <c r="L7" s="85"/>
      <c r="M7" s="85"/>
    </row>
    <row r="8" spans="2:13" ht="6.95" customHeight="1" x14ac:dyDescent="0.2">
      <c r="D8" s="5"/>
      <c r="F8" s="47"/>
      <c r="G8" s="65"/>
      <c r="H8" s="5"/>
      <c r="I8" s="65"/>
      <c r="L8" s="85"/>
      <c r="M8" s="85"/>
    </row>
    <row r="9" spans="2:13" ht="20.100000000000001" customHeight="1" x14ac:dyDescent="0.2">
      <c r="D9" s="5"/>
      <c r="F9" s="38" t="s">
        <v>74</v>
      </c>
      <c r="G9" s="1"/>
      <c r="H9" s="218" t="s">
        <v>243</v>
      </c>
      <c r="I9" s="216"/>
      <c r="K9" s="5"/>
      <c r="L9" s="79"/>
      <c r="M9" s="79"/>
    </row>
    <row r="10" spans="2:13" ht="6.95" customHeight="1" x14ac:dyDescent="0.2">
      <c r="D10" s="5"/>
      <c r="F10" s="47"/>
      <c r="G10" s="65"/>
      <c r="H10" s="5"/>
      <c r="I10" s="65"/>
      <c r="K10" s="5"/>
      <c r="L10" s="79"/>
      <c r="M10" s="79"/>
    </row>
    <row r="11" spans="2:13" ht="21" customHeight="1" x14ac:dyDescent="0.2">
      <c r="D11" s="5"/>
      <c r="F11" s="47" t="s">
        <v>185</v>
      </c>
      <c r="G11" s="1"/>
      <c r="H11" s="207" t="s">
        <v>221</v>
      </c>
      <c r="I11" s="216"/>
      <c r="K11" s="5"/>
      <c r="L11" s="79"/>
      <c r="M11" s="79"/>
    </row>
    <row r="12" spans="2:13" ht="6.95" customHeight="1" x14ac:dyDescent="0.2">
      <c r="D12" s="5"/>
      <c r="F12" s="47"/>
      <c r="G12" s="65"/>
      <c r="H12" s="207"/>
      <c r="I12" s="65"/>
      <c r="K12" s="5"/>
      <c r="L12" s="79"/>
      <c r="M12" s="79"/>
    </row>
    <row r="13" spans="2:13" ht="20.100000000000001" customHeight="1" x14ac:dyDescent="0.2">
      <c r="D13" s="5"/>
      <c r="F13" s="38" t="s">
        <v>131</v>
      </c>
      <c r="G13" s="1"/>
      <c r="H13" s="218" t="s">
        <v>243</v>
      </c>
      <c r="I13" s="216"/>
      <c r="L13" s="85"/>
      <c r="M13" s="85"/>
    </row>
    <row r="14" spans="2:13" ht="6.95" customHeight="1" x14ac:dyDescent="0.2">
      <c r="D14" s="5"/>
      <c r="F14" s="47"/>
      <c r="G14" s="65"/>
      <c r="H14" s="5"/>
      <c r="I14" s="65"/>
      <c r="L14" s="85"/>
      <c r="M14" s="85"/>
    </row>
    <row r="15" spans="2:13" ht="20.100000000000001" customHeight="1" x14ac:dyDescent="0.2">
      <c r="D15" s="5"/>
      <c r="F15" s="47" t="s">
        <v>89</v>
      </c>
      <c r="G15" s="1"/>
      <c r="H15" s="218" t="s">
        <v>243</v>
      </c>
      <c r="I15" s="216"/>
      <c r="L15" s="85"/>
      <c r="M15" s="85"/>
    </row>
    <row r="16" spans="2:13" ht="6.95" customHeight="1" x14ac:dyDescent="0.2">
      <c r="D16" s="5"/>
      <c r="F16" s="47"/>
      <c r="G16" s="5"/>
      <c r="H16" s="5"/>
      <c r="I16" s="90"/>
      <c r="J16" s="65"/>
      <c r="L16" s="85"/>
      <c r="M16" s="85"/>
    </row>
    <row r="17" spans="1:13" ht="20.100000000000001" customHeight="1" x14ac:dyDescent="0.2">
      <c r="D17" s="5"/>
      <c r="F17" s="47"/>
      <c r="G17" s="5"/>
      <c r="H17" s="5"/>
      <c r="I17" s="91"/>
      <c r="J17" s="65"/>
      <c r="L17" s="85"/>
      <c r="M17" s="85"/>
    </row>
    <row r="18" spans="1:13" ht="20.100000000000001" customHeight="1" x14ac:dyDescent="0.25">
      <c r="D18" s="82"/>
      <c r="F18" s="5"/>
      <c r="G18" s="92" t="s">
        <v>132</v>
      </c>
      <c r="H18" s="64">
        <f>SUM(G7:G15)</f>
        <v>0</v>
      </c>
      <c r="I18" s="5"/>
      <c r="J18" s="5"/>
      <c r="K18" s="5"/>
      <c r="L18" s="79"/>
      <c r="M18" s="79"/>
    </row>
    <row r="19" spans="1:13" ht="20.100000000000001" customHeight="1" x14ac:dyDescent="0.25">
      <c r="D19" s="82"/>
      <c r="F19" s="5"/>
      <c r="G19" s="63"/>
      <c r="H19" s="64"/>
      <c r="J19" s="5"/>
      <c r="K19" s="5"/>
      <c r="L19" s="79"/>
      <c r="M19" s="79"/>
    </row>
    <row r="22" spans="1:13" ht="24.95" customHeight="1" x14ac:dyDescent="0.2">
      <c r="A22" s="194" t="s">
        <v>226</v>
      </c>
      <c r="B22" s="194"/>
      <c r="C22" s="194"/>
      <c r="D22" s="194"/>
      <c r="E22" s="194"/>
      <c r="F22" s="194"/>
      <c r="G22" s="194"/>
      <c r="H22" s="194"/>
      <c r="I22" s="194"/>
      <c r="J22" s="194"/>
      <c r="K22" s="194"/>
      <c r="L22" s="194"/>
      <c r="M22" s="9"/>
    </row>
  </sheetData>
  <sheetProtection algorithmName="SHA-512" hashValue="28TuFBeW7t8A4uY6wBAp0m6krhWpknYEmQu32zFeHc9seQeIwOFDhFW5o0HDwcvjS2GNX0spFoRJf6IJ2zUCQA==" saltValue="RTLbLX3amcVaVdJ9P0fekw==" spinCount="100000" sheet="1" selectLockedCells="1"/>
  <mergeCells count="3">
    <mergeCell ref="A22:L22"/>
    <mergeCell ref="C3:L3"/>
    <mergeCell ref="H11:H12"/>
  </mergeCells>
  <pageMargins left="0" right="0.2" top="0.5" bottom="0.5" header="0.3" footer="0.3"/>
  <pageSetup scale="52"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zoomScaleNormal="100" zoomScalePageLayoutView="80" workbookViewId="0">
      <selection activeCell="G8" sqref="G8"/>
    </sheetView>
  </sheetViews>
  <sheetFormatPr defaultColWidth="14.28515625" defaultRowHeight="16.5" customHeight="1" x14ac:dyDescent="0.2"/>
  <cols>
    <col min="1" max="1" width="5.140625" style="15" customWidth="1"/>
    <col min="2" max="2" width="11.28515625" style="15" customWidth="1"/>
    <col min="3" max="3" width="5" style="15" customWidth="1"/>
    <col min="4" max="4" width="5" style="6" customWidth="1"/>
    <col min="5" max="5" width="5" style="7" customWidth="1"/>
    <col min="6" max="9" width="28.85546875" style="7" customWidth="1"/>
    <col min="10" max="12" width="4" style="8" customWidth="1"/>
    <col min="13" max="13" width="8.42578125" style="8" customWidth="1"/>
    <col min="14" max="16384" width="14.28515625" style="15"/>
  </cols>
  <sheetData>
    <row r="1" spans="2:13" ht="20.100000000000001" customHeight="1" x14ac:dyDescent="0.25">
      <c r="D1" s="82"/>
      <c r="F1" s="15"/>
      <c r="G1" s="63"/>
      <c r="H1" s="64"/>
      <c r="J1" s="15"/>
      <c r="K1" s="15"/>
      <c r="L1" s="79"/>
      <c r="M1" s="79"/>
    </row>
    <row r="2" spans="2:13" ht="30.95" customHeight="1" x14ac:dyDescent="0.2">
      <c r="B2" s="25" t="s">
        <v>163</v>
      </c>
      <c r="C2" s="77"/>
      <c r="D2" s="77"/>
      <c r="E2" s="77"/>
      <c r="F2" s="77"/>
      <c r="G2" s="77"/>
      <c r="H2" s="77"/>
      <c r="I2" s="77"/>
      <c r="J2" s="77"/>
      <c r="K2" s="77"/>
      <c r="M2" s="85"/>
    </row>
    <row r="3" spans="2:13" ht="111.75" customHeight="1" x14ac:dyDescent="0.25">
      <c r="C3" s="208" t="s">
        <v>212</v>
      </c>
      <c r="D3" s="209"/>
      <c r="E3" s="209"/>
      <c r="F3" s="209"/>
      <c r="G3" s="209"/>
      <c r="H3" s="209"/>
      <c r="I3" s="209"/>
      <c r="J3" s="209"/>
      <c r="K3" s="209"/>
      <c r="L3" s="209"/>
      <c r="M3" s="85"/>
    </row>
    <row r="4" spans="2:13" ht="7.5" customHeight="1" x14ac:dyDescent="0.25">
      <c r="C4" s="93"/>
      <c r="D4" s="94"/>
      <c r="E4" s="95"/>
      <c r="F4" s="95"/>
      <c r="G4" s="95"/>
      <c r="H4" s="95"/>
      <c r="I4" s="95"/>
      <c r="J4" s="96"/>
      <c r="K4" s="96"/>
      <c r="L4" s="97"/>
      <c r="M4" s="85"/>
    </row>
    <row r="5" spans="2:13" ht="21" customHeight="1" x14ac:dyDescent="0.2">
      <c r="C5" s="210" t="s">
        <v>149</v>
      </c>
      <c r="D5" s="210"/>
      <c r="E5" s="210"/>
      <c r="F5" s="210"/>
      <c r="G5" s="210"/>
      <c r="H5" s="210"/>
      <c r="I5" s="210"/>
      <c r="J5" s="210"/>
      <c r="K5" s="210"/>
      <c r="L5" s="210"/>
      <c r="M5" s="79"/>
    </row>
    <row r="6" spans="2:13" ht="63.75" customHeight="1" x14ac:dyDescent="0.2">
      <c r="C6" s="202" t="s">
        <v>188</v>
      </c>
      <c r="D6" s="198"/>
      <c r="E6" s="198"/>
      <c r="F6" s="198"/>
      <c r="G6" s="198"/>
      <c r="H6" s="198"/>
      <c r="I6" s="198"/>
      <c r="J6" s="198"/>
      <c r="K6" s="198"/>
      <c r="L6" s="198"/>
      <c r="M6" s="79"/>
    </row>
    <row r="7" spans="2:13" ht="24.75" customHeight="1" x14ac:dyDescent="0.2">
      <c r="D7" s="98"/>
      <c r="E7" s="99"/>
      <c r="F7" s="99"/>
      <c r="G7" s="100" t="s">
        <v>140</v>
      </c>
      <c r="H7" s="99"/>
      <c r="I7" s="100" t="s">
        <v>140</v>
      </c>
      <c r="J7" s="99"/>
      <c r="K7" s="101"/>
      <c r="L7" s="15"/>
      <c r="M7" s="79"/>
    </row>
    <row r="8" spans="2:13" ht="24.75" customHeight="1" x14ac:dyDescent="0.2">
      <c r="B8" s="102"/>
      <c r="C8" s="203"/>
      <c r="D8" s="203"/>
      <c r="E8" s="203"/>
      <c r="F8" s="47" t="s">
        <v>90</v>
      </c>
      <c r="G8" s="1"/>
      <c r="H8" s="103" t="s">
        <v>91</v>
      </c>
      <c r="I8" s="121"/>
      <c r="K8" s="101"/>
      <c r="L8" s="15"/>
      <c r="M8" s="79"/>
    </row>
    <row r="9" spans="2:13" ht="7.5" customHeight="1" x14ac:dyDescent="0.2">
      <c r="B9" s="102"/>
      <c r="C9" s="203"/>
      <c r="D9" s="203"/>
      <c r="E9" s="203"/>
      <c r="F9" s="47"/>
      <c r="G9" s="65"/>
      <c r="H9" s="104"/>
      <c r="I9" s="105"/>
      <c r="K9" s="101"/>
      <c r="L9" s="15"/>
      <c r="M9" s="79"/>
    </row>
    <row r="10" spans="2:13" ht="23.25" customHeight="1" x14ac:dyDescent="0.2">
      <c r="B10" s="102"/>
      <c r="C10" s="203"/>
      <c r="D10" s="203"/>
      <c r="E10" s="203"/>
      <c r="F10" s="228" t="s">
        <v>239</v>
      </c>
      <c r="G10" s="217"/>
      <c r="H10" s="103" t="s">
        <v>92</v>
      </c>
      <c r="I10" s="121"/>
      <c r="K10" s="101"/>
      <c r="L10" s="15"/>
      <c r="M10" s="79"/>
    </row>
    <row r="11" spans="2:13" ht="7.5" customHeight="1" x14ac:dyDescent="0.2">
      <c r="B11" s="102"/>
      <c r="C11" s="203"/>
      <c r="D11" s="203"/>
      <c r="E11" s="203"/>
      <c r="F11" s="47"/>
      <c r="G11" s="65"/>
      <c r="H11" s="104"/>
      <c r="I11" s="105"/>
      <c r="K11" s="101"/>
      <c r="L11" s="15"/>
      <c r="M11" s="79"/>
    </row>
    <row r="12" spans="2:13" ht="23.25" customHeight="1" x14ac:dyDescent="0.2">
      <c r="B12" s="102"/>
      <c r="C12" s="203"/>
      <c r="D12" s="203"/>
      <c r="E12" s="203"/>
      <c r="F12" s="47" t="s">
        <v>241</v>
      </c>
      <c r="G12" s="1"/>
      <c r="H12" s="103" t="s">
        <v>93</v>
      </c>
      <c r="I12" s="122"/>
      <c r="K12" s="101"/>
      <c r="L12" s="15"/>
      <c r="M12" s="79"/>
    </row>
    <row r="13" spans="2:13" ht="7.5" customHeight="1" x14ac:dyDescent="0.2">
      <c r="B13" s="102"/>
      <c r="C13" s="203"/>
      <c r="D13" s="203"/>
      <c r="E13" s="203"/>
      <c r="F13" s="47"/>
      <c r="G13" s="65"/>
      <c r="H13" s="104"/>
      <c r="I13" s="105"/>
      <c r="K13" s="101"/>
      <c r="L13" s="15"/>
      <c r="M13" s="79"/>
    </row>
    <row r="14" spans="2:13" ht="24" customHeight="1" x14ac:dyDescent="0.2">
      <c r="C14" s="203"/>
      <c r="D14" s="203"/>
      <c r="E14" s="203"/>
      <c r="F14" s="228" t="s">
        <v>239</v>
      </c>
      <c r="G14" s="217"/>
      <c r="H14" s="57" t="s">
        <v>94</v>
      </c>
      <c r="I14" s="121"/>
      <c r="K14" s="101"/>
      <c r="L14" s="15"/>
      <c r="M14" s="79"/>
    </row>
    <row r="15" spans="2:13" ht="8.25" customHeight="1" x14ac:dyDescent="0.2">
      <c r="C15" s="203"/>
      <c r="D15" s="203"/>
      <c r="E15" s="203"/>
      <c r="F15" s="47"/>
      <c r="G15" s="99"/>
      <c r="H15" s="103"/>
      <c r="I15" s="108"/>
      <c r="K15" s="101"/>
      <c r="L15" s="15"/>
      <c r="M15" s="79"/>
    </row>
    <row r="16" spans="2:13" ht="24" customHeight="1" x14ac:dyDescent="0.2">
      <c r="C16" s="203"/>
      <c r="D16" s="203"/>
      <c r="E16" s="203"/>
      <c r="F16" s="47" t="s">
        <v>242</v>
      </c>
      <c r="G16" s="229"/>
      <c r="H16" s="103" t="s">
        <v>95</v>
      </c>
      <c r="I16" s="122"/>
      <c r="K16" s="101"/>
      <c r="L16" s="15"/>
      <c r="M16" s="79"/>
    </row>
    <row r="17" spans="3:13" ht="8.25" customHeight="1" x14ac:dyDescent="0.2">
      <c r="C17" s="203"/>
      <c r="D17" s="203"/>
      <c r="E17" s="203"/>
      <c r="F17" s="47"/>
      <c r="G17" s="99"/>
      <c r="H17" s="103"/>
      <c r="I17" s="108"/>
      <c r="K17" s="101"/>
      <c r="L17" s="15"/>
      <c r="M17" s="79"/>
    </row>
    <row r="18" spans="3:13" ht="24" customHeight="1" x14ac:dyDescent="0.2">
      <c r="C18" s="203"/>
      <c r="D18" s="203"/>
      <c r="E18" s="203"/>
      <c r="F18" s="228" t="s">
        <v>239</v>
      </c>
      <c r="G18" s="217"/>
      <c r="H18" s="57" t="s">
        <v>248</v>
      </c>
      <c r="I18" s="122"/>
      <c r="K18" s="101"/>
      <c r="L18" s="15"/>
      <c r="M18" s="79"/>
    </row>
    <row r="19" spans="3:13" ht="8.25" customHeight="1" x14ac:dyDescent="0.2">
      <c r="C19" s="203"/>
      <c r="D19" s="203"/>
      <c r="E19" s="203"/>
      <c r="F19" s="47"/>
      <c r="G19" s="99"/>
      <c r="H19" s="103"/>
      <c r="I19" s="108"/>
      <c r="K19" s="101"/>
      <c r="L19" s="15"/>
      <c r="M19" s="79"/>
    </row>
    <row r="20" spans="3:13" ht="24.75" customHeight="1" x14ac:dyDescent="0.2">
      <c r="C20" s="203"/>
      <c r="D20" s="203"/>
      <c r="E20" s="203"/>
      <c r="F20" s="38" t="s">
        <v>246</v>
      </c>
      <c r="G20" s="1"/>
      <c r="H20" s="38" t="s">
        <v>247</v>
      </c>
      <c r="I20" s="122"/>
      <c r="K20" s="106"/>
      <c r="L20" s="15"/>
      <c r="M20" s="79"/>
    </row>
    <row r="21" spans="3:13" ht="8.1" customHeight="1" x14ac:dyDescent="0.2">
      <c r="C21" s="203"/>
      <c r="D21" s="203"/>
      <c r="E21" s="203"/>
      <c r="F21" s="47"/>
      <c r="G21" s="99"/>
      <c r="H21" s="47"/>
      <c r="I21" s="108"/>
      <c r="K21" s="106"/>
      <c r="L21" s="15"/>
      <c r="M21" s="79"/>
    </row>
    <row r="22" spans="3:13" ht="24.75" customHeight="1" x14ac:dyDescent="0.2">
      <c r="C22" s="203"/>
      <c r="D22" s="203"/>
      <c r="E22" s="203"/>
      <c r="F22" s="47" t="s">
        <v>125</v>
      </c>
      <c r="G22" s="1"/>
      <c r="H22" s="38" t="s">
        <v>240</v>
      </c>
      <c r="I22" s="122"/>
      <c r="K22" s="106"/>
      <c r="L22" s="15"/>
      <c r="M22" s="79"/>
    </row>
    <row r="23" spans="3:13" ht="8.1" customHeight="1" x14ac:dyDescent="0.2">
      <c r="C23" s="203"/>
      <c r="D23" s="203"/>
      <c r="E23" s="203"/>
      <c r="F23" s="47"/>
      <c r="G23" s="65"/>
      <c r="H23" s="15"/>
      <c r="I23" s="15"/>
      <c r="K23" s="106"/>
      <c r="L23" s="15"/>
      <c r="M23" s="79"/>
    </row>
    <row r="24" spans="3:13" ht="25.5" customHeight="1" x14ac:dyDescent="0.2">
      <c r="C24" s="203"/>
      <c r="D24" s="203"/>
      <c r="E24" s="203"/>
      <c r="F24" s="47" t="s">
        <v>172</v>
      </c>
      <c r="G24" s="1"/>
      <c r="H24" s="15"/>
      <c r="I24" s="15"/>
      <c r="K24" s="106"/>
      <c r="L24" s="15"/>
      <c r="M24" s="79"/>
    </row>
    <row r="25" spans="3:13" ht="6.95" customHeight="1" x14ac:dyDescent="0.2">
      <c r="D25" s="107"/>
      <c r="E25" s="106"/>
      <c r="F25" s="47"/>
      <c r="G25" s="65"/>
      <c r="H25" s="15"/>
      <c r="I25" s="15"/>
      <c r="K25" s="106"/>
      <c r="L25" s="15"/>
      <c r="M25" s="79"/>
    </row>
    <row r="26" spans="3:13" ht="20.100000000000001" customHeight="1" x14ac:dyDescent="0.2">
      <c r="E26" s="15"/>
      <c r="F26" s="103" t="s">
        <v>8</v>
      </c>
      <c r="G26" s="109">
        <f>G8+G20+G22+G24</f>
        <v>0</v>
      </c>
      <c r="H26" s="103" t="s">
        <v>8</v>
      </c>
      <c r="I26" s="114">
        <f>I8+I10+I12+I14+I16+I18+I20+I22</f>
        <v>0</v>
      </c>
      <c r="K26" s="110"/>
      <c r="M26" s="85"/>
    </row>
    <row r="27" spans="3:13" ht="6.95" customHeight="1" x14ac:dyDescent="0.2">
      <c r="E27" s="103"/>
      <c r="F27" s="109"/>
      <c r="G27" s="109"/>
      <c r="H27" s="15"/>
      <c r="I27" s="15"/>
      <c r="K27" s="110"/>
      <c r="M27" s="85"/>
    </row>
    <row r="28" spans="3:13" ht="20.100000000000001" customHeight="1" x14ac:dyDescent="0.2">
      <c r="D28" s="111"/>
      <c r="E28" s="15"/>
      <c r="F28" s="15"/>
      <c r="G28" s="15"/>
      <c r="H28" s="15"/>
      <c r="I28" s="65"/>
      <c r="J28" s="65"/>
      <c r="K28" s="15"/>
      <c r="L28" s="15"/>
      <c r="M28" s="79"/>
    </row>
    <row r="29" spans="3:13" ht="20.100000000000001" customHeight="1" x14ac:dyDescent="0.25">
      <c r="D29" s="111"/>
      <c r="E29" s="15"/>
      <c r="G29" s="63" t="s">
        <v>20</v>
      </c>
      <c r="H29" s="64">
        <f>G26+I26</f>
        <v>0</v>
      </c>
      <c r="J29" s="65"/>
      <c r="K29" s="15"/>
      <c r="M29" s="79"/>
    </row>
    <row r="30" spans="3:13" ht="20.100000000000001" customHeight="1" x14ac:dyDescent="0.25">
      <c r="D30" s="111"/>
      <c r="E30" s="15"/>
      <c r="G30" s="63"/>
      <c r="H30" s="64"/>
      <c r="J30" s="65"/>
      <c r="K30" s="15"/>
      <c r="M30" s="79"/>
    </row>
    <row r="31" spans="3:13" ht="24.95" customHeight="1" x14ac:dyDescent="0.2">
      <c r="C31" s="210" t="s">
        <v>152</v>
      </c>
      <c r="D31" s="210"/>
      <c r="E31" s="210"/>
      <c r="F31" s="210"/>
      <c r="G31" s="210"/>
      <c r="H31" s="210"/>
      <c r="I31" s="210"/>
      <c r="J31" s="210"/>
      <c r="K31" s="210"/>
      <c r="L31" s="210"/>
    </row>
    <row r="32" spans="3:13" ht="99.75" customHeight="1" x14ac:dyDescent="0.2">
      <c r="C32" s="205" t="s">
        <v>82</v>
      </c>
      <c r="D32" s="206"/>
      <c r="E32" s="206"/>
      <c r="F32" s="206"/>
      <c r="G32" s="206"/>
      <c r="H32" s="206"/>
      <c r="I32" s="206"/>
      <c r="J32" s="206"/>
      <c r="K32" s="206"/>
      <c r="L32" s="206"/>
    </row>
    <row r="33" spans="1:13" ht="21" customHeight="1" x14ac:dyDescent="0.2">
      <c r="D33" s="98"/>
      <c r="E33" s="98"/>
      <c r="F33" s="98"/>
      <c r="G33" s="100" t="s">
        <v>140</v>
      </c>
      <c r="H33" s="98"/>
      <c r="I33" s="115"/>
      <c r="J33" s="98"/>
      <c r="K33" s="106"/>
    </row>
    <row r="34" spans="1:13" ht="20.100000000000001" customHeight="1" x14ac:dyDescent="0.2">
      <c r="D34" s="98"/>
      <c r="F34" s="103" t="s">
        <v>96</v>
      </c>
      <c r="G34" s="1"/>
      <c r="H34" s="115" t="s">
        <v>126</v>
      </c>
      <c r="I34" s="1"/>
      <c r="J34" s="98"/>
      <c r="K34" s="106"/>
    </row>
    <row r="35" spans="1:13" ht="6.95" customHeight="1" x14ac:dyDescent="0.2">
      <c r="D35" s="98"/>
      <c r="F35" s="103"/>
      <c r="G35" s="65"/>
      <c r="H35" s="15"/>
      <c r="J35" s="98"/>
      <c r="K35" s="106"/>
    </row>
    <row r="36" spans="1:13" ht="20.100000000000001" customHeight="1" x14ac:dyDescent="0.2">
      <c r="D36" s="98"/>
      <c r="F36" s="103" t="s">
        <v>97</v>
      </c>
      <c r="G36" s="1"/>
      <c r="H36" s="115" t="s">
        <v>126</v>
      </c>
      <c r="I36" s="1"/>
      <c r="J36" s="98"/>
      <c r="K36" s="106"/>
    </row>
    <row r="37" spans="1:13" ht="6.95" customHeight="1" x14ac:dyDescent="0.2">
      <c r="D37" s="98"/>
      <c r="F37" s="103"/>
      <c r="G37" s="65"/>
      <c r="H37" s="15"/>
      <c r="J37" s="98"/>
      <c r="K37" s="106"/>
    </row>
    <row r="38" spans="1:13" ht="20.100000000000001" customHeight="1" x14ac:dyDescent="0.2">
      <c r="D38" s="98"/>
      <c r="F38" s="57" t="s">
        <v>150</v>
      </c>
      <c r="G38" s="1"/>
      <c r="H38" s="15"/>
      <c r="J38" s="98"/>
      <c r="K38" s="106"/>
    </row>
    <row r="39" spans="1:13" ht="6.95" customHeight="1" x14ac:dyDescent="0.2">
      <c r="D39" s="98"/>
      <c r="F39" s="103"/>
      <c r="G39" s="65"/>
      <c r="H39" s="15"/>
      <c r="J39" s="98"/>
      <c r="K39" s="106"/>
    </row>
    <row r="40" spans="1:13" ht="20.100000000000001" customHeight="1" x14ac:dyDescent="0.2">
      <c r="D40" s="98"/>
      <c r="F40" s="103" t="s">
        <v>98</v>
      </c>
      <c r="G40" s="1"/>
      <c r="H40" s="15"/>
      <c r="J40" s="98"/>
      <c r="K40" s="106"/>
    </row>
    <row r="41" spans="1:13" ht="6" customHeight="1" x14ac:dyDescent="0.2">
      <c r="D41" s="98"/>
      <c r="F41" s="103"/>
      <c r="G41" s="65"/>
      <c r="H41" s="15"/>
      <c r="J41" s="98"/>
      <c r="K41" s="106"/>
    </row>
    <row r="42" spans="1:13" ht="20.100000000000001" customHeight="1" x14ac:dyDescent="0.2">
      <c r="D42" s="107"/>
      <c r="F42" s="103" t="s">
        <v>127</v>
      </c>
      <c r="G42" s="1"/>
      <c r="H42" s="15"/>
      <c r="J42" s="88" t="s">
        <v>44</v>
      </c>
      <c r="K42" s="106"/>
      <c r="L42" s="15"/>
      <c r="M42" s="79"/>
    </row>
    <row r="43" spans="1:13" ht="6.95" customHeight="1" x14ac:dyDescent="0.2">
      <c r="D43" s="107"/>
      <c r="G43" s="103"/>
      <c r="H43" s="65"/>
      <c r="J43" s="88"/>
      <c r="K43" s="106"/>
      <c r="L43" s="15"/>
      <c r="M43" s="79"/>
    </row>
    <row r="44" spans="1:13" ht="20.100000000000001" customHeight="1" x14ac:dyDescent="0.2">
      <c r="D44" s="116"/>
      <c r="G44" s="15"/>
      <c r="H44" s="15"/>
      <c r="J44" s="65"/>
    </row>
    <row r="45" spans="1:13" ht="20.100000000000001" customHeight="1" x14ac:dyDescent="0.25">
      <c r="D45" s="116"/>
      <c r="G45" s="63" t="s">
        <v>99</v>
      </c>
      <c r="H45" s="117">
        <f>SUM(G34:G42)</f>
        <v>0</v>
      </c>
      <c r="J45" s="65"/>
    </row>
    <row r="46" spans="1:13" ht="20.100000000000001" customHeight="1" x14ac:dyDescent="0.45">
      <c r="D46" s="116"/>
      <c r="F46" s="118"/>
      <c r="G46" s="119"/>
      <c r="H46" s="120"/>
      <c r="J46" s="65"/>
    </row>
    <row r="48" spans="1:13" ht="24.95" customHeight="1" x14ac:dyDescent="0.2">
      <c r="A48" s="194" t="s">
        <v>226</v>
      </c>
      <c r="B48" s="194"/>
      <c r="C48" s="194"/>
      <c r="D48" s="194"/>
      <c r="E48" s="194"/>
      <c r="F48" s="194"/>
      <c r="G48" s="194"/>
      <c r="H48" s="194"/>
      <c r="I48" s="194"/>
      <c r="J48" s="194"/>
      <c r="K48" s="194"/>
      <c r="L48" s="194"/>
      <c r="M48" s="9"/>
    </row>
  </sheetData>
  <sheetProtection algorithmName="SHA-512" hashValue="bmihDJlXf/oB6WUTWqsU+dZlan+ANRW9gAo3KTPGCUfPeEeA7X/8Fd9VNNxjObwmiGMcsaqsluGXqy/YrcYA2w==" saltValue="XVBnMPhVWokFhId5qqSjEQ==" spinCount="100000" sheet="1" selectLockedCells="1"/>
  <mergeCells count="7">
    <mergeCell ref="C3:L3"/>
    <mergeCell ref="A48:L48"/>
    <mergeCell ref="C5:L5"/>
    <mergeCell ref="C6:L6"/>
    <mergeCell ref="C8:E24"/>
    <mergeCell ref="C31:L31"/>
    <mergeCell ref="C32:L32"/>
  </mergeCells>
  <pageMargins left="0" right="0.2" top="0.5" bottom="0.5" header="0.3" footer="0.3"/>
  <pageSetup scale="52" fitToHeight="0" orientation="portrait" r:id="rId1"/>
  <headerFooter alignWithMargins="0"/>
  <rowBreaks count="1" manualBreakCount="1">
    <brk id="1"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zoomScaleNormal="100" zoomScalePageLayoutView="80" workbookViewId="0">
      <selection activeCell="G7" sqref="G7"/>
    </sheetView>
  </sheetViews>
  <sheetFormatPr defaultColWidth="14.28515625" defaultRowHeight="16.5" customHeight="1" x14ac:dyDescent="0.2"/>
  <cols>
    <col min="1" max="1" width="5.140625" style="5" customWidth="1"/>
    <col min="2" max="2" width="11.28515625" style="5" customWidth="1"/>
    <col min="3" max="3" width="5" style="5" customWidth="1"/>
    <col min="4" max="4" width="5" style="6" customWidth="1"/>
    <col min="5" max="5" width="5" style="7" customWidth="1"/>
    <col min="6" max="9" width="28.85546875" style="7" customWidth="1"/>
    <col min="10" max="12" width="4" style="8" customWidth="1"/>
    <col min="13" max="13" width="8.42578125" style="8" customWidth="1"/>
    <col min="14" max="16384" width="14.28515625" style="5"/>
  </cols>
  <sheetData>
    <row r="1" spans="3:13" ht="20.100000000000001" customHeight="1" x14ac:dyDescent="0.45">
      <c r="D1" s="116"/>
      <c r="F1" s="118"/>
      <c r="G1" s="119"/>
      <c r="H1" s="120"/>
      <c r="J1" s="65"/>
    </row>
    <row r="2" spans="3:13" ht="24.95" customHeight="1" x14ac:dyDescent="0.2">
      <c r="C2" s="210" t="s">
        <v>153</v>
      </c>
      <c r="D2" s="210"/>
      <c r="E2" s="210"/>
      <c r="F2" s="210"/>
      <c r="G2" s="210"/>
      <c r="H2" s="210"/>
      <c r="I2" s="210"/>
      <c r="J2" s="210"/>
      <c r="K2" s="210"/>
      <c r="L2" s="210"/>
    </row>
    <row r="3" spans="3:13" ht="92.25" customHeight="1" x14ac:dyDescent="0.25">
      <c r="C3" s="208" t="s">
        <v>231</v>
      </c>
      <c r="D3" s="209"/>
      <c r="E3" s="209"/>
      <c r="F3" s="209"/>
      <c r="G3" s="209"/>
      <c r="H3" s="209"/>
      <c r="I3" s="209"/>
      <c r="J3" s="209"/>
      <c r="K3" s="209"/>
      <c r="L3" s="209"/>
    </row>
    <row r="4" spans="3:13" ht="20.100000000000001" customHeight="1" x14ac:dyDescent="0.2">
      <c r="C4" s="123"/>
      <c r="D4" s="123"/>
      <c r="E4" s="123"/>
      <c r="F4" s="123"/>
      <c r="G4" s="123"/>
      <c r="H4" s="123"/>
      <c r="I4" s="123"/>
      <c r="J4" s="123"/>
      <c r="K4" s="123"/>
      <c r="L4" s="123"/>
    </row>
    <row r="5" spans="3:13" ht="20.100000000000001" customHeight="1" x14ac:dyDescent="0.2">
      <c r="D5" s="5"/>
      <c r="F5" s="124" t="s">
        <v>158</v>
      </c>
      <c r="H5" s="125"/>
      <c r="J5" s="125"/>
      <c r="L5" s="125"/>
      <c r="M5" s="125"/>
    </row>
    <row r="6" spans="3:13" ht="6.95" customHeight="1" x14ac:dyDescent="0.2">
      <c r="D6" s="103"/>
      <c r="E6" s="78"/>
      <c r="F6" s="113"/>
      <c r="G6" s="113"/>
      <c r="H6" s="113"/>
      <c r="I6" s="47"/>
      <c r="J6" s="113"/>
      <c r="L6" s="112"/>
      <c r="M6" s="105"/>
    </row>
    <row r="7" spans="3:13" ht="20.100000000000001" customHeight="1" x14ac:dyDescent="0.2">
      <c r="D7" s="103"/>
      <c r="F7" s="83" t="s">
        <v>100</v>
      </c>
      <c r="G7" s="1"/>
      <c r="H7" s="211" t="s">
        <v>192</v>
      </c>
      <c r="I7" s="212"/>
      <c r="J7" s="212"/>
      <c r="K7" s="212"/>
      <c r="L7" s="212"/>
    </row>
    <row r="8" spans="3:13" ht="6.95" customHeight="1" x14ac:dyDescent="0.2">
      <c r="D8" s="103"/>
      <c r="F8" s="83"/>
      <c r="G8" s="65"/>
      <c r="H8" s="83"/>
      <c r="I8" s="65"/>
    </row>
    <row r="9" spans="3:13" ht="20.100000000000001" customHeight="1" x14ac:dyDescent="0.2">
      <c r="D9" s="103"/>
      <c r="F9" s="83" t="s">
        <v>101</v>
      </c>
      <c r="G9" s="1"/>
      <c r="H9" s="211" t="s">
        <v>190</v>
      </c>
      <c r="I9" s="212"/>
      <c r="J9" s="212"/>
      <c r="K9" s="212"/>
    </row>
    <row r="10" spans="3:13" ht="6.95" customHeight="1" x14ac:dyDescent="0.2">
      <c r="D10" s="103"/>
      <c r="F10" s="83"/>
      <c r="G10" s="65"/>
      <c r="H10" s="126"/>
      <c r="I10" s="127"/>
      <c r="J10" s="128"/>
      <c r="K10" s="128"/>
    </row>
    <row r="11" spans="3:13" ht="20.100000000000001" customHeight="1" x14ac:dyDescent="0.2">
      <c r="D11" s="103"/>
      <c r="F11" s="83" t="s">
        <v>102</v>
      </c>
      <c r="G11" s="1"/>
      <c r="H11" s="211" t="s">
        <v>191</v>
      </c>
      <c r="I11" s="212"/>
      <c r="J11" s="212"/>
      <c r="K11" s="212"/>
    </row>
    <row r="12" spans="3:13" ht="6.95" customHeight="1" x14ac:dyDescent="0.2">
      <c r="D12" s="103"/>
      <c r="F12" s="83"/>
      <c r="G12" s="65"/>
      <c r="H12" s="83"/>
      <c r="I12" s="65"/>
    </row>
    <row r="13" spans="3:13" ht="20.100000000000001" customHeight="1" x14ac:dyDescent="0.2">
      <c r="D13" s="103"/>
      <c r="F13" s="129" t="s">
        <v>189</v>
      </c>
      <c r="G13" s="1"/>
      <c r="H13" s="83"/>
      <c r="I13" s="65"/>
    </row>
    <row r="14" spans="3:13" ht="6.95" customHeight="1" x14ac:dyDescent="0.2">
      <c r="D14" s="103"/>
      <c r="F14" s="103"/>
      <c r="G14" s="65"/>
      <c r="H14" s="83"/>
      <c r="I14" s="65"/>
    </row>
    <row r="15" spans="3:13" ht="27.95" customHeight="1" x14ac:dyDescent="0.2">
      <c r="D15" s="83"/>
      <c r="F15" s="103" t="s">
        <v>8</v>
      </c>
      <c r="G15" s="109">
        <f>G7+G9+G11+G13</f>
        <v>0</v>
      </c>
      <c r="H15" s="129"/>
      <c r="I15" s="65"/>
    </row>
    <row r="16" spans="3:13" ht="6.95" customHeight="1" x14ac:dyDescent="0.2">
      <c r="D16" s="83"/>
      <c r="E16" s="103"/>
      <c r="F16" s="109"/>
      <c r="G16" s="109"/>
      <c r="H16" s="83"/>
      <c r="I16" s="65"/>
    </row>
    <row r="17" spans="4:10" ht="20.100000000000001" customHeight="1" x14ac:dyDescent="0.2">
      <c r="D17" s="5"/>
      <c r="E17" s="5"/>
      <c r="F17" s="5"/>
      <c r="G17" s="5"/>
      <c r="H17" s="83"/>
      <c r="I17" s="65"/>
    </row>
    <row r="18" spans="4:10" ht="21" customHeight="1" x14ac:dyDescent="0.2">
      <c r="D18" s="5"/>
      <c r="E18" s="125" t="s">
        <v>46</v>
      </c>
      <c r="F18" s="124"/>
      <c r="G18" s="130"/>
      <c r="H18" s="83"/>
      <c r="I18" s="65"/>
    </row>
    <row r="19" spans="4:10" ht="22.5" customHeight="1" x14ac:dyDescent="0.2">
      <c r="D19" s="103"/>
      <c r="E19" s="78"/>
      <c r="F19" s="113"/>
      <c r="G19" s="113"/>
      <c r="H19" s="129"/>
      <c r="I19" s="65"/>
    </row>
    <row r="20" spans="4:10" ht="20.100000000000001" customHeight="1" x14ac:dyDescent="0.2">
      <c r="D20" s="103"/>
      <c r="F20" s="83" t="s">
        <v>103</v>
      </c>
      <c r="G20" s="1"/>
      <c r="H20" s="129" t="s">
        <v>154</v>
      </c>
      <c r="I20" s="1"/>
    </row>
    <row r="21" spans="4:10" ht="6.95" customHeight="1" x14ac:dyDescent="0.2">
      <c r="D21" s="103"/>
      <c r="F21" s="83"/>
      <c r="G21" s="65"/>
      <c r="H21" s="83"/>
      <c r="I21" s="65"/>
    </row>
    <row r="22" spans="4:10" ht="18" customHeight="1" x14ac:dyDescent="0.2">
      <c r="D22" s="103"/>
      <c r="F22" s="83" t="s">
        <v>104</v>
      </c>
      <c r="G22" s="1"/>
      <c r="H22" s="129" t="s">
        <v>155</v>
      </c>
      <c r="I22" s="1"/>
    </row>
    <row r="23" spans="4:10" ht="6.95" customHeight="1" x14ac:dyDescent="0.2">
      <c r="D23" s="103"/>
      <c r="F23" s="83"/>
      <c r="G23" s="65"/>
      <c r="H23" s="83"/>
      <c r="I23" s="65"/>
    </row>
    <row r="24" spans="4:10" ht="20.100000000000001" customHeight="1" x14ac:dyDescent="0.2">
      <c r="D24" s="103"/>
      <c r="F24" s="83" t="s">
        <v>105</v>
      </c>
      <c r="G24" s="1"/>
      <c r="H24" s="83" t="s">
        <v>108</v>
      </c>
      <c r="I24" s="1"/>
    </row>
    <row r="25" spans="4:10" ht="6.95" customHeight="1" x14ac:dyDescent="0.2">
      <c r="D25" s="103"/>
      <c r="F25" s="83"/>
      <c r="G25" s="65"/>
      <c r="H25" s="83"/>
      <c r="I25" s="65"/>
    </row>
    <row r="26" spans="4:10" ht="20.100000000000001" customHeight="1" x14ac:dyDescent="0.2">
      <c r="D26" s="103"/>
      <c r="F26" s="83" t="s">
        <v>106</v>
      </c>
      <c r="G26" s="1"/>
      <c r="H26" s="83" t="s">
        <v>89</v>
      </c>
      <c r="I26" s="1"/>
    </row>
    <row r="27" spans="4:10" ht="6.75" customHeight="1" x14ac:dyDescent="0.2">
      <c r="D27" s="103"/>
      <c r="E27" s="5"/>
      <c r="F27" s="83"/>
      <c r="G27" s="65"/>
      <c r="H27" s="103"/>
      <c r="I27" s="109"/>
    </row>
    <row r="28" spans="4:10" ht="18" customHeight="1" x14ac:dyDescent="0.2">
      <c r="D28" s="103"/>
      <c r="E28" s="5"/>
      <c r="F28" s="129" t="s">
        <v>107</v>
      </c>
      <c r="G28" s="1"/>
      <c r="H28" s="5"/>
      <c r="I28" s="5"/>
    </row>
    <row r="29" spans="4:10" ht="8.25" customHeight="1" x14ac:dyDescent="0.2">
      <c r="D29" s="103"/>
      <c r="J29" s="109"/>
    </row>
    <row r="30" spans="4:10" ht="28.5" customHeight="1" x14ac:dyDescent="0.2">
      <c r="D30" s="83"/>
      <c r="E30" s="103"/>
      <c r="F30" s="103" t="s">
        <v>8</v>
      </c>
      <c r="G30" s="109">
        <f>SUM(G20,G22,G24,G26,G28,I20,I22,I24,I26)</f>
        <v>0</v>
      </c>
      <c r="H30" s="65"/>
      <c r="I30" s="5"/>
      <c r="J30" s="5"/>
    </row>
    <row r="31" spans="4:10" ht="19.5" customHeight="1" x14ac:dyDescent="0.2">
      <c r="D31" s="83"/>
      <c r="E31" s="103"/>
      <c r="F31" s="103"/>
      <c r="G31" s="109"/>
      <c r="H31" s="65"/>
      <c r="I31" s="5"/>
      <c r="J31" s="5"/>
    </row>
    <row r="32" spans="4:10" ht="19.5" customHeight="1" x14ac:dyDescent="0.2">
      <c r="D32" s="83"/>
      <c r="E32" s="124" t="s">
        <v>151</v>
      </c>
      <c r="F32" s="124"/>
      <c r="G32" s="5"/>
      <c r="H32" s="65"/>
      <c r="I32" s="5"/>
      <c r="J32" s="5"/>
    </row>
    <row r="33" spans="2:10" ht="19.5" customHeight="1" x14ac:dyDescent="0.2">
      <c r="D33" s="83"/>
      <c r="E33" s="103"/>
      <c r="F33" s="65"/>
      <c r="G33" s="103"/>
      <c r="H33" s="65"/>
      <c r="I33" s="5"/>
      <c r="J33" s="5"/>
    </row>
    <row r="34" spans="2:10" ht="19.5" customHeight="1" x14ac:dyDescent="0.2">
      <c r="D34" s="83"/>
      <c r="E34" s="103"/>
      <c r="F34" s="83" t="s">
        <v>171</v>
      </c>
      <c r="G34" s="1"/>
      <c r="H34" s="83" t="s">
        <v>115</v>
      </c>
      <c r="I34" s="1"/>
      <c r="J34" s="5"/>
    </row>
    <row r="35" spans="2:10" ht="7.5" customHeight="1" x14ac:dyDescent="0.2">
      <c r="D35" s="83"/>
      <c r="E35" s="103"/>
      <c r="F35" s="83"/>
      <c r="G35" s="65"/>
      <c r="H35" s="83"/>
      <c r="I35" s="65"/>
      <c r="J35" s="5"/>
    </row>
    <row r="36" spans="2:10" ht="19.5" customHeight="1" x14ac:dyDescent="0.2">
      <c r="D36" s="83"/>
      <c r="E36" s="103"/>
      <c r="F36" s="83" t="s">
        <v>111</v>
      </c>
      <c r="G36" s="1"/>
      <c r="H36" s="83" t="s">
        <v>116</v>
      </c>
      <c r="I36" s="1"/>
      <c r="J36" s="5"/>
    </row>
    <row r="37" spans="2:10" ht="7.5" customHeight="1" x14ac:dyDescent="0.2">
      <c r="D37" s="83"/>
      <c r="E37" s="103"/>
      <c r="F37" s="83"/>
      <c r="G37" s="65"/>
      <c r="H37" s="83"/>
      <c r="I37" s="65"/>
      <c r="J37" s="5"/>
    </row>
    <row r="38" spans="2:10" ht="19.5" customHeight="1" x14ac:dyDescent="0.2">
      <c r="D38" s="83"/>
      <c r="E38" s="103"/>
      <c r="F38" s="83" t="s">
        <v>112</v>
      </c>
      <c r="G38" s="1"/>
      <c r="H38" s="129" t="s">
        <v>156</v>
      </c>
      <c r="I38" s="1"/>
      <c r="J38" s="5"/>
    </row>
    <row r="39" spans="2:10" ht="7.5" customHeight="1" x14ac:dyDescent="0.2">
      <c r="D39" s="83"/>
      <c r="E39" s="103"/>
      <c r="F39" s="83"/>
      <c r="G39" s="65"/>
      <c r="H39" s="83"/>
      <c r="I39" s="65"/>
      <c r="J39" s="5"/>
    </row>
    <row r="40" spans="2:10" ht="19.5" customHeight="1" x14ac:dyDescent="0.2">
      <c r="D40" s="83"/>
      <c r="E40" s="103"/>
      <c r="F40" s="83" t="s">
        <v>113</v>
      </c>
      <c r="G40" s="1"/>
      <c r="H40" s="83" t="s">
        <v>117</v>
      </c>
      <c r="I40" s="1"/>
      <c r="J40" s="5"/>
    </row>
    <row r="41" spans="2:10" ht="7.5" customHeight="1" x14ac:dyDescent="0.2">
      <c r="D41" s="83"/>
      <c r="E41" s="103"/>
      <c r="F41" s="83"/>
      <c r="G41" s="65"/>
      <c r="H41" s="83"/>
      <c r="I41" s="65"/>
      <c r="J41" s="5"/>
    </row>
    <row r="42" spans="2:10" ht="19.5" customHeight="1" x14ac:dyDescent="0.2">
      <c r="D42" s="83"/>
      <c r="E42" s="103"/>
      <c r="F42" s="83" t="s">
        <v>114</v>
      </c>
      <c r="G42" s="1"/>
      <c r="H42" s="83" t="s">
        <v>89</v>
      </c>
      <c r="I42" s="1"/>
      <c r="J42" s="5"/>
    </row>
    <row r="43" spans="2:10" ht="7.5" customHeight="1" x14ac:dyDescent="0.2">
      <c r="D43" s="83"/>
      <c r="E43" s="103"/>
      <c r="F43" s="83"/>
      <c r="G43" s="65"/>
      <c r="H43" s="65"/>
      <c r="I43" s="5"/>
      <c r="J43" s="5"/>
    </row>
    <row r="44" spans="2:10" ht="28.5" customHeight="1" x14ac:dyDescent="0.2">
      <c r="D44" s="103"/>
      <c r="E44" s="5"/>
      <c r="F44" s="103" t="s">
        <v>8</v>
      </c>
      <c r="G44" s="109">
        <f>G34+G36+G38+G40+G42+I34+I36+I38+I40+I42</f>
        <v>0</v>
      </c>
      <c r="H44" s="65"/>
      <c r="I44" s="5"/>
      <c r="J44" s="5"/>
    </row>
    <row r="45" spans="2:10" ht="24.75" customHeight="1" x14ac:dyDescent="0.2">
      <c r="D45" s="103"/>
      <c r="E45" s="5"/>
      <c r="F45" s="83"/>
      <c r="G45" s="65"/>
      <c r="H45" s="65"/>
      <c r="I45" s="5"/>
      <c r="J45" s="5"/>
    </row>
    <row r="46" spans="2:10" ht="19.5" customHeight="1" x14ac:dyDescent="0.2">
      <c r="B46" s="7"/>
      <c r="C46" s="7"/>
      <c r="D46" s="131"/>
      <c r="E46" s="124" t="s">
        <v>159</v>
      </c>
      <c r="G46" s="131"/>
      <c r="H46" s="65"/>
      <c r="I46" s="5"/>
      <c r="J46" s="125"/>
    </row>
    <row r="47" spans="2:10" ht="12" customHeight="1" x14ac:dyDescent="0.2">
      <c r="D47" s="78"/>
      <c r="E47" s="5"/>
      <c r="F47" s="132"/>
      <c r="G47" s="5"/>
      <c r="H47" s="5"/>
      <c r="I47" s="5"/>
      <c r="J47" s="113"/>
    </row>
    <row r="48" spans="2:10" ht="20.100000000000001" customHeight="1" x14ac:dyDescent="0.2">
      <c r="D48" s="78"/>
      <c r="E48" s="5"/>
      <c r="F48" s="133" t="s">
        <v>196</v>
      </c>
      <c r="G48" s="1"/>
      <c r="H48" s="133" t="s">
        <v>193</v>
      </c>
      <c r="I48" s="1"/>
    </row>
    <row r="49" spans="4:12" ht="6.95" customHeight="1" x14ac:dyDescent="0.2">
      <c r="D49" s="78"/>
      <c r="E49" s="5"/>
      <c r="F49" s="133"/>
      <c r="G49" s="65"/>
      <c r="H49" s="133"/>
      <c r="I49" s="65"/>
    </row>
    <row r="50" spans="4:12" ht="20.100000000000001" customHeight="1" x14ac:dyDescent="0.2">
      <c r="D50" s="78"/>
      <c r="E50" s="5"/>
      <c r="F50" s="133" t="s">
        <v>109</v>
      </c>
      <c r="G50" s="1"/>
      <c r="H50" s="133" t="s">
        <v>201</v>
      </c>
      <c r="I50" s="1"/>
    </row>
    <row r="51" spans="4:12" ht="6.95" customHeight="1" x14ac:dyDescent="0.2">
      <c r="D51" s="78"/>
      <c r="E51" s="5"/>
      <c r="F51" s="133"/>
      <c r="G51" s="65"/>
      <c r="H51" s="133"/>
      <c r="I51" s="65"/>
    </row>
    <row r="52" spans="4:12" ht="20.100000000000001" customHeight="1" x14ac:dyDescent="0.2">
      <c r="D52" s="78"/>
      <c r="E52" s="5"/>
      <c r="F52" s="133" t="s">
        <v>200</v>
      </c>
      <c r="G52" s="1"/>
      <c r="H52" s="133" t="s">
        <v>202</v>
      </c>
      <c r="I52" s="1"/>
    </row>
    <row r="53" spans="4:12" ht="6.95" customHeight="1" x14ac:dyDescent="0.2">
      <c r="D53" s="78"/>
      <c r="E53" s="5"/>
      <c r="F53" s="133"/>
      <c r="G53" s="65"/>
      <c r="H53" s="133"/>
      <c r="I53" s="65"/>
    </row>
    <row r="54" spans="4:12" ht="20.100000000000001" customHeight="1" x14ac:dyDescent="0.2">
      <c r="D54" s="78"/>
      <c r="E54" s="5"/>
      <c r="F54" s="133" t="s">
        <v>195</v>
      </c>
      <c r="G54" s="1"/>
      <c r="H54" s="133" t="s">
        <v>198</v>
      </c>
      <c r="I54" s="1"/>
    </row>
    <row r="55" spans="4:12" ht="6.95" customHeight="1" x14ac:dyDescent="0.2">
      <c r="D55" s="78"/>
      <c r="E55" s="5"/>
      <c r="F55" s="133"/>
      <c r="G55" s="65"/>
      <c r="H55" s="133"/>
      <c r="I55" s="65"/>
    </row>
    <row r="56" spans="4:12" ht="20.100000000000001" customHeight="1" x14ac:dyDescent="0.2">
      <c r="D56" s="78"/>
      <c r="E56" s="5"/>
      <c r="F56" s="133" t="s">
        <v>194</v>
      </c>
      <c r="G56" s="1"/>
      <c r="H56" s="133" t="s">
        <v>199</v>
      </c>
      <c r="I56" s="1"/>
    </row>
    <row r="57" spans="4:12" ht="6.95" customHeight="1" x14ac:dyDescent="0.2">
      <c r="D57" s="134"/>
      <c r="E57" s="5"/>
      <c r="F57" s="133"/>
      <c r="G57" s="65"/>
      <c r="H57" s="133"/>
      <c r="I57" s="65"/>
    </row>
    <row r="58" spans="4:12" ht="20.100000000000001" customHeight="1" x14ac:dyDescent="0.2">
      <c r="D58" s="134"/>
      <c r="E58" s="5"/>
      <c r="F58" s="133" t="s">
        <v>197</v>
      </c>
      <c r="G58" s="1"/>
      <c r="H58" s="133" t="s">
        <v>157</v>
      </c>
      <c r="I58" s="1"/>
    </row>
    <row r="59" spans="4:12" ht="6.95" customHeight="1" x14ac:dyDescent="0.2">
      <c r="D59" s="78"/>
      <c r="E59" s="5"/>
      <c r="F59" s="133"/>
      <c r="G59" s="65"/>
      <c r="H59" s="133"/>
      <c r="I59" s="65"/>
    </row>
    <row r="60" spans="4:12" ht="20.100000000000001" customHeight="1" x14ac:dyDescent="0.2">
      <c r="D60" s="78"/>
      <c r="E60" s="5"/>
      <c r="F60" s="133" t="s">
        <v>110</v>
      </c>
      <c r="G60" s="1"/>
      <c r="H60" s="133" t="s">
        <v>89</v>
      </c>
      <c r="I60" s="1"/>
    </row>
    <row r="61" spans="4:12" ht="6.95" customHeight="1" x14ac:dyDescent="0.2">
      <c r="D61" s="78"/>
      <c r="E61" s="5"/>
      <c r="F61" s="133"/>
      <c r="G61" s="65"/>
      <c r="H61" s="65"/>
      <c r="I61" s="5"/>
    </row>
    <row r="62" spans="4:12" ht="29.1" customHeight="1" x14ac:dyDescent="0.25">
      <c r="E62" s="5"/>
      <c r="F62" s="103" t="s">
        <v>8</v>
      </c>
      <c r="G62" s="109">
        <f>SUM(G48,G50,G52,G54,G56,G58,G60,I48,I50,I52,I54,I56,I58,I60)</f>
        <v>0</v>
      </c>
      <c r="H62" s="65"/>
      <c r="I62" s="135"/>
      <c r="J62" s="136"/>
      <c r="K62" s="136"/>
      <c r="L62" s="136"/>
    </row>
    <row r="63" spans="4:12" ht="18" customHeight="1" x14ac:dyDescent="0.25">
      <c r="D63" s="5"/>
      <c r="E63" s="5"/>
      <c r="F63" s="5"/>
      <c r="G63" s="65"/>
      <c r="H63" s="135"/>
      <c r="I63" s="135"/>
      <c r="J63" s="136"/>
      <c r="K63" s="136"/>
      <c r="L63" s="136"/>
    </row>
    <row r="64" spans="4:12" ht="18" customHeight="1" x14ac:dyDescent="0.25">
      <c r="D64" s="78"/>
      <c r="E64" s="133"/>
      <c r="F64" s="65"/>
      <c r="G64" s="65"/>
      <c r="H64" s="135"/>
      <c r="I64" s="135"/>
      <c r="J64" s="136"/>
      <c r="K64" s="136"/>
      <c r="L64" s="136"/>
    </row>
    <row r="65" spans="1:13" ht="18" customHeight="1" x14ac:dyDescent="0.25">
      <c r="D65" s="78"/>
      <c r="E65" s="133"/>
      <c r="G65" s="92" t="s">
        <v>118</v>
      </c>
      <c r="H65" s="117">
        <f>SUM(G62,G44,G30,G15)</f>
        <v>0</v>
      </c>
      <c r="I65" s="135"/>
      <c r="J65" s="136"/>
      <c r="K65" s="136"/>
      <c r="L65" s="136"/>
    </row>
    <row r="66" spans="1:13" ht="20.100000000000001" customHeight="1" x14ac:dyDescent="0.25">
      <c r="D66" s="82"/>
      <c r="E66" s="5"/>
      <c r="F66" s="95"/>
      <c r="G66" s="95"/>
      <c r="H66" s="117"/>
      <c r="I66" s="135"/>
      <c r="J66" s="136"/>
      <c r="K66" s="136"/>
    </row>
    <row r="67" spans="1:13" ht="24.95" customHeight="1" x14ac:dyDescent="0.2">
      <c r="A67" s="194" t="s">
        <v>226</v>
      </c>
      <c r="B67" s="194"/>
      <c r="C67" s="194"/>
      <c r="D67" s="194"/>
      <c r="E67" s="194"/>
      <c r="F67" s="194"/>
      <c r="G67" s="194"/>
      <c r="H67" s="194"/>
      <c r="I67" s="194"/>
      <c r="J67" s="194"/>
      <c r="K67" s="194"/>
      <c r="L67" s="194"/>
      <c r="M67" s="9"/>
    </row>
  </sheetData>
  <sheetProtection algorithmName="SHA-512" hashValue="G0fxNKNAWMMZdNyOFKt9fD3QZ76jO6n3yEUvESaI7kkviI4cYhBv+1CCwvXsicO6wqbBFN7fo5Xs8y+vbur2OA==" saltValue="Q6F36cEI8/NkYx1HOJJ3zg==" spinCount="100000" sheet="1" selectLockedCells="1"/>
  <mergeCells count="6">
    <mergeCell ref="C2:L2"/>
    <mergeCell ref="A67:L67"/>
    <mergeCell ref="C3:L3"/>
    <mergeCell ref="H7:L7"/>
    <mergeCell ref="H9:K9"/>
    <mergeCell ref="H11:K11"/>
  </mergeCells>
  <pageMargins left="0" right="0.2" top="0.5" bottom="0.5" header="0.3" footer="0.3"/>
  <pageSetup scale="52" fitToHeight="0" orientation="portrait" r:id="rId1"/>
  <headerFooter alignWithMargins="0"/>
  <rowBreaks count="1" manualBreakCount="1">
    <brk id="1"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zoomScaleNormal="100" zoomScalePageLayoutView="80" workbookViewId="0">
      <selection activeCell="F7" sqref="F7"/>
    </sheetView>
  </sheetViews>
  <sheetFormatPr defaultColWidth="14.28515625" defaultRowHeight="16.5" customHeight="1" x14ac:dyDescent="0.2"/>
  <cols>
    <col min="1" max="1" width="5.140625" style="5" customWidth="1"/>
    <col min="2" max="2" width="11.28515625" style="5" customWidth="1"/>
    <col min="3" max="3" width="5" style="5" customWidth="1"/>
    <col min="4" max="4" width="5" style="6" customWidth="1"/>
    <col min="5" max="5" width="5" style="7" customWidth="1"/>
    <col min="6" max="9" width="28.85546875" style="7" customWidth="1"/>
    <col min="10" max="12" width="4" style="8" customWidth="1"/>
    <col min="13" max="13" width="8.42578125" style="8" customWidth="1"/>
    <col min="14" max="16384" width="14.28515625" style="5"/>
  </cols>
  <sheetData>
    <row r="1" spans="2:12" ht="20.100000000000001" customHeight="1" x14ac:dyDescent="0.25">
      <c r="D1" s="82"/>
      <c r="E1" s="5"/>
      <c r="F1" s="95"/>
      <c r="G1" s="95"/>
      <c r="H1" s="117"/>
      <c r="I1" s="135"/>
      <c r="J1" s="136"/>
      <c r="K1" s="136"/>
    </row>
    <row r="2" spans="2:12" ht="27.75" customHeight="1" x14ac:dyDescent="0.25">
      <c r="B2" s="25" t="s">
        <v>164</v>
      </c>
      <c r="D2" s="26"/>
      <c r="E2" s="26"/>
      <c r="F2" s="26"/>
      <c r="G2" s="26"/>
      <c r="H2" s="117"/>
      <c r="I2" s="135"/>
      <c r="J2" s="136"/>
      <c r="K2" s="136"/>
    </row>
    <row r="3" spans="2:12" ht="121.5" customHeight="1" x14ac:dyDescent="0.2">
      <c r="B3" s="36"/>
      <c r="C3" s="137"/>
      <c r="D3" s="137"/>
      <c r="E3" s="137"/>
      <c r="F3" s="205" t="s">
        <v>257</v>
      </c>
      <c r="G3" s="205"/>
      <c r="H3" s="205"/>
      <c r="I3" s="205"/>
      <c r="J3" s="205"/>
      <c r="K3" s="205"/>
      <c r="L3" s="205"/>
    </row>
    <row r="4" spans="2:12" ht="36.950000000000003" customHeight="1" x14ac:dyDescent="0.25">
      <c r="C4" s="135"/>
      <c r="D4" s="135"/>
      <c r="E4" s="135"/>
      <c r="F4" s="135"/>
      <c r="G4" s="135"/>
      <c r="H4" s="135"/>
      <c r="I4" s="135"/>
      <c r="J4" s="138" t="s">
        <v>219</v>
      </c>
      <c r="K4" s="138"/>
    </row>
    <row r="5" spans="2:12" ht="20.100000000000001" customHeight="1" x14ac:dyDescent="0.25">
      <c r="C5" s="135"/>
      <c r="D5" s="135"/>
      <c r="E5" s="135"/>
      <c r="F5" s="139" t="s">
        <v>218</v>
      </c>
      <c r="G5" s="140" t="s">
        <v>166</v>
      </c>
      <c r="H5" s="140" t="s">
        <v>135</v>
      </c>
      <c r="I5" s="140" t="s">
        <v>133</v>
      </c>
      <c r="K5" s="41" t="s">
        <v>134</v>
      </c>
    </row>
    <row r="6" spans="2:12" ht="6.95" customHeight="1" x14ac:dyDescent="0.2">
      <c r="D6" s="82"/>
      <c r="E6" s="5"/>
      <c r="F6" s="5"/>
      <c r="G6" s="5"/>
      <c r="H6" s="5"/>
      <c r="I6" s="5"/>
      <c r="J6" s="5"/>
      <c r="K6" s="5"/>
      <c r="L6" s="5"/>
    </row>
    <row r="7" spans="2:12" ht="24" customHeight="1" x14ac:dyDescent="0.2">
      <c r="D7" s="82"/>
      <c r="E7" s="47" t="s">
        <v>119</v>
      </c>
      <c r="F7" s="4"/>
      <c r="G7" s="1"/>
      <c r="H7" s="1"/>
      <c r="I7" s="219"/>
      <c r="J7" s="5"/>
      <c r="K7" s="151"/>
    </row>
    <row r="8" spans="2:12" ht="9.75" customHeight="1" x14ac:dyDescent="0.2">
      <c r="D8" s="82"/>
      <c r="E8" s="47"/>
      <c r="F8" s="141"/>
      <c r="G8" s="65"/>
      <c r="H8" s="65"/>
      <c r="I8" s="134"/>
      <c r="J8" s="5"/>
    </row>
    <row r="9" spans="2:12" ht="24" customHeight="1" x14ac:dyDescent="0.2">
      <c r="D9" s="82"/>
      <c r="E9" s="47" t="s">
        <v>119</v>
      </c>
      <c r="F9" s="4"/>
      <c r="G9" s="1"/>
      <c r="H9" s="1"/>
      <c r="I9" s="219"/>
      <c r="J9" s="5"/>
      <c r="K9" s="151"/>
    </row>
    <row r="10" spans="2:12" ht="9.75" customHeight="1" x14ac:dyDescent="0.2">
      <c r="D10" s="82"/>
      <c r="E10" s="47"/>
      <c r="F10" s="141"/>
      <c r="G10" s="65"/>
      <c r="H10" s="89"/>
      <c r="I10" s="134"/>
      <c r="J10" s="5"/>
    </row>
    <row r="11" spans="2:12" ht="24" customHeight="1" x14ac:dyDescent="0.2">
      <c r="D11" s="82"/>
      <c r="E11" s="38" t="s">
        <v>165</v>
      </c>
      <c r="F11" s="4"/>
      <c r="G11" s="1"/>
      <c r="H11" s="1"/>
      <c r="I11" s="219"/>
      <c r="J11" s="5"/>
      <c r="K11" s="151"/>
    </row>
    <row r="12" spans="2:12" ht="9.75" customHeight="1" x14ac:dyDescent="0.2">
      <c r="D12" s="82"/>
      <c r="E12" s="47"/>
      <c r="F12" s="141"/>
      <c r="G12" s="65"/>
      <c r="H12" s="65"/>
      <c r="I12" s="134"/>
      <c r="J12" s="5"/>
    </row>
    <row r="13" spans="2:12" ht="24" customHeight="1" x14ac:dyDescent="0.2">
      <c r="D13" s="82"/>
      <c r="E13" s="38" t="s">
        <v>165</v>
      </c>
      <c r="F13" s="4"/>
      <c r="G13" s="1"/>
      <c r="H13" s="1"/>
      <c r="I13" s="219"/>
      <c r="J13" s="5"/>
      <c r="K13" s="151"/>
    </row>
    <row r="14" spans="2:12" ht="9.75" customHeight="1" x14ac:dyDescent="0.2">
      <c r="D14" s="82"/>
      <c r="E14" s="38"/>
      <c r="F14" s="141"/>
      <c r="G14" s="65"/>
      <c r="H14" s="65"/>
      <c r="I14" s="134"/>
      <c r="J14" s="5"/>
    </row>
    <row r="15" spans="2:12" ht="24" customHeight="1" x14ac:dyDescent="0.2">
      <c r="D15" s="82"/>
      <c r="E15" s="38" t="s">
        <v>165</v>
      </c>
      <c r="F15" s="4"/>
      <c r="G15" s="1"/>
      <c r="H15" s="1"/>
      <c r="I15" s="219"/>
      <c r="J15" s="5"/>
      <c r="K15" s="151"/>
    </row>
    <row r="16" spans="2:12" ht="9.75" customHeight="1" x14ac:dyDescent="0.2">
      <c r="D16" s="82"/>
      <c r="E16" s="38"/>
      <c r="F16" s="141"/>
      <c r="G16" s="65"/>
      <c r="H16" s="65"/>
      <c r="I16" s="134"/>
      <c r="J16" s="5"/>
      <c r="K16" s="41"/>
    </row>
    <row r="17" spans="2:13" ht="24" customHeight="1" x14ac:dyDescent="0.2">
      <c r="D17" s="82"/>
      <c r="E17" s="38" t="s">
        <v>165</v>
      </c>
      <c r="F17" s="4"/>
      <c r="G17" s="1"/>
      <c r="H17" s="1"/>
      <c r="I17" s="219"/>
      <c r="J17" s="5"/>
      <c r="K17" s="151"/>
    </row>
    <row r="18" spans="2:13" ht="9.75" customHeight="1" x14ac:dyDescent="0.2">
      <c r="D18" s="82"/>
      <c r="E18" s="38"/>
      <c r="F18" s="141"/>
      <c r="G18" s="65"/>
      <c r="H18" s="65"/>
      <c r="I18" s="134"/>
      <c r="J18" s="5"/>
      <c r="L18" s="26"/>
    </row>
    <row r="19" spans="2:13" ht="24" customHeight="1" x14ac:dyDescent="0.25">
      <c r="D19" s="82"/>
      <c r="E19" s="38" t="s">
        <v>165</v>
      </c>
      <c r="F19" s="4"/>
      <c r="G19" s="1"/>
      <c r="H19" s="1"/>
      <c r="I19" s="219"/>
      <c r="J19" s="5"/>
      <c r="K19" s="151"/>
      <c r="L19" s="142"/>
    </row>
    <row r="20" spans="2:13" ht="9.75" customHeight="1" x14ac:dyDescent="0.2">
      <c r="D20" s="82"/>
      <c r="E20" s="47"/>
      <c r="F20" s="141"/>
      <c r="G20" s="65"/>
      <c r="H20" s="89"/>
      <c r="I20" s="134"/>
      <c r="J20" s="5"/>
    </row>
    <row r="21" spans="2:13" s="144" customFormat="1" ht="24" customHeight="1" x14ac:dyDescent="0.25">
      <c r="B21" s="5"/>
      <c r="C21" s="5"/>
      <c r="D21" s="82"/>
      <c r="E21" s="38" t="s">
        <v>167</v>
      </c>
      <c r="F21" s="4"/>
      <c r="G21" s="1"/>
      <c r="H21" s="1"/>
      <c r="I21" s="219"/>
      <c r="J21" s="5"/>
      <c r="K21" s="151"/>
      <c r="L21" s="143"/>
      <c r="M21" s="143"/>
    </row>
    <row r="22" spans="2:13" s="144" customFormat="1" ht="9.75" customHeight="1" x14ac:dyDescent="0.25">
      <c r="B22" s="5"/>
      <c r="C22" s="5"/>
      <c r="D22" s="82"/>
      <c r="E22" s="47"/>
      <c r="F22" s="141"/>
      <c r="G22" s="65"/>
      <c r="H22" s="65"/>
      <c r="I22" s="134"/>
      <c r="J22" s="5"/>
      <c r="K22" s="8"/>
      <c r="L22" s="143"/>
      <c r="M22" s="143"/>
    </row>
    <row r="23" spans="2:13" s="144" customFormat="1" ht="24" customHeight="1" x14ac:dyDescent="0.25">
      <c r="B23" s="5"/>
      <c r="C23" s="5"/>
      <c r="D23" s="82"/>
      <c r="E23" s="38" t="s">
        <v>167</v>
      </c>
      <c r="F23" s="4"/>
      <c r="G23" s="1"/>
      <c r="H23" s="1"/>
      <c r="I23" s="219"/>
      <c r="J23" s="5"/>
      <c r="K23" s="151"/>
      <c r="L23" s="143"/>
      <c r="M23" s="143"/>
    </row>
    <row r="24" spans="2:13" s="144" customFormat="1" ht="9.75" customHeight="1" x14ac:dyDescent="0.25">
      <c r="B24" s="5"/>
      <c r="C24" s="5"/>
      <c r="D24" s="82"/>
      <c r="E24" s="47"/>
      <c r="F24" s="141"/>
      <c r="G24" s="65"/>
      <c r="H24" s="65"/>
      <c r="I24" s="134"/>
      <c r="J24" s="5"/>
      <c r="K24" s="8"/>
    </row>
    <row r="25" spans="2:13" s="144" customFormat="1" ht="24" customHeight="1" x14ac:dyDescent="0.25">
      <c r="B25" s="5"/>
      <c r="C25" s="5"/>
      <c r="D25" s="82"/>
      <c r="E25" s="38" t="s">
        <v>168</v>
      </c>
      <c r="F25" s="4"/>
      <c r="G25" s="1"/>
      <c r="H25" s="1"/>
      <c r="I25" s="220"/>
      <c r="J25" s="5"/>
      <c r="K25" s="151"/>
    </row>
    <row r="26" spans="2:13" s="144" customFormat="1" ht="9.75" customHeight="1" x14ac:dyDescent="0.25">
      <c r="B26" s="5"/>
      <c r="C26" s="5"/>
      <c r="D26" s="82"/>
      <c r="E26" s="47"/>
      <c r="F26" s="141"/>
      <c r="G26" s="65"/>
      <c r="H26" s="65"/>
      <c r="I26" s="134"/>
      <c r="J26" s="5"/>
      <c r="K26" s="8"/>
    </row>
    <row r="27" spans="2:13" ht="24" customHeight="1" x14ac:dyDescent="0.2">
      <c r="D27" s="82"/>
      <c r="E27" s="38" t="s">
        <v>168</v>
      </c>
      <c r="F27" s="4"/>
      <c r="G27" s="1"/>
      <c r="H27" s="1"/>
      <c r="I27" s="219"/>
      <c r="J27" s="5"/>
      <c r="K27" s="151"/>
    </row>
    <row r="28" spans="2:13" ht="9.75" customHeight="1" x14ac:dyDescent="0.2">
      <c r="D28" s="82"/>
      <c r="E28" s="47"/>
      <c r="F28" s="141"/>
      <c r="G28" s="65"/>
      <c r="H28" s="65"/>
      <c r="I28" s="134"/>
      <c r="J28" s="5"/>
      <c r="L28" s="26"/>
    </row>
    <row r="29" spans="2:13" ht="24" customHeight="1" x14ac:dyDescent="0.25">
      <c r="D29" s="82"/>
      <c r="E29" s="38" t="s">
        <v>169</v>
      </c>
      <c r="F29" s="4"/>
      <c r="G29" s="1"/>
      <c r="H29" s="1"/>
      <c r="I29" s="219"/>
      <c r="J29" s="5"/>
      <c r="K29" s="151"/>
      <c r="L29" s="142"/>
    </row>
    <row r="30" spans="2:13" ht="9.75" customHeight="1" x14ac:dyDescent="0.2">
      <c r="D30" s="82"/>
      <c r="E30" s="47"/>
      <c r="F30" s="141"/>
      <c r="G30" s="65"/>
      <c r="H30" s="65"/>
      <c r="I30" s="134"/>
      <c r="J30" s="5"/>
    </row>
    <row r="31" spans="2:13" s="144" customFormat="1" ht="24" customHeight="1" x14ac:dyDescent="0.25">
      <c r="B31" s="5"/>
      <c r="C31" s="5"/>
      <c r="D31" s="82"/>
      <c r="E31" s="47" t="s">
        <v>89</v>
      </c>
      <c r="F31" s="4"/>
      <c r="G31" s="1"/>
      <c r="H31" s="1"/>
      <c r="I31" s="219"/>
      <c r="J31" s="5"/>
      <c r="K31" s="151"/>
      <c r="L31" s="143"/>
      <c r="M31" s="143"/>
    </row>
    <row r="32" spans="2:13" s="144" customFormat="1" ht="9.75" customHeight="1" x14ac:dyDescent="0.25">
      <c r="B32" s="5"/>
      <c r="C32" s="5"/>
      <c r="D32" s="82"/>
      <c r="E32" s="47"/>
      <c r="F32" s="141"/>
      <c r="G32" s="65"/>
      <c r="H32" s="65"/>
      <c r="I32" s="134"/>
      <c r="J32" s="5"/>
      <c r="K32" s="8"/>
      <c r="L32" s="143"/>
      <c r="M32" s="143"/>
    </row>
    <row r="33" spans="1:13" s="144" customFormat="1" ht="24" customHeight="1" x14ac:dyDescent="0.25">
      <c r="B33" s="5"/>
      <c r="C33" s="5"/>
      <c r="D33" s="82"/>
      <c r="E33" s="47" t="s">
        <v>89</v>
      </c>
      <c r="F33" s="4"/>
      <c r="G33" s="1"/>
      <c r="H33" s="1"/>
      <c r="I33" s="219"/>
      <c r="J33" s="5"/>
      <c r="K33" s="151"/>
      <c r="L33" s="143"/>
      <c r="M33" s="143"/>
    </row>
    <row r="34" spans="1:13" s="144" customFormat="1" ht="9.75" customHeight="1" x14ac:dyDescent="0.25">
      <c r="B34" s="5"/>
      <c r="C34" s="5"/>
      <c r="D34" s="82"/>
      <c r="E34" s="47"/>
      <c r="F34" s="141"/>
      <c r="G34" s="65"/>
      <c r="H34" s="65"/>
      <c r="I34" s="134"/>
      <c r="J34" s="5"/>
      <c r="K34" s="8"/>
    </row>
    <row r="35" spans="1:13" s="144" customFormat="1" ht="24" customHeight="1" x14ac:dyDescent="0.25">
      <c r="B35" s="5"/>
      <c r="C35" s="5"/>
      <c r="D35" s="82"/>
      <c r="E35" s="47" t="s">
        <v>89</v>
      </c>
      <c r="F35" s="4"/>
      <c r="G35" s="1"/>
      <c r="H35" s="1"/>
      <c r="I35" s="220"/>
      <c r="J35" s="5"/>
      <c r="K35" s="151"/>
    </row>
    <row r="36" spans="1:13" s="144" customFormat="1" ht="9.75" customHeight="1" x14ac:dyDescent="0.25">
      <c r="B36" s="5"/>
      <c r="C36" s="5"/>
      <c r="D36" s="82"/>
      <c r="E36" s="5"/>
      <c r="F36" s="5"/>
      <c r="G36" s="145"/>
      <c r="H36" s="65"/>
      <c r="I36" s="5"/>
      <c r="J36" s="5"/>
      <c r="K36" s="8"/>
    </row>
    <row r="37" spans="1:13" s="144" customFormat="1" ht="24" customHeight="1" x14ac:dyDescent="0.25">
      <c r="B37" s="5"/>
      <c r="C37" s="5"/>
      <c r="D37" s="82"/>
      <c r="E37" s="146"/>
      <c r="F37" s="92" t="s">
        <v>214</v>
      </c>
      <c r="G37" s="147">
        <f>SUM(G35,G33,G31,G29,G27,G25,G23,G21,G19,G17,G15,G13,G11,G9,G7)</f>
        <v>0</v>
      </c>
      <c r="H37" s="147">
        <f>SUM(H35,H33,H31,H29,H27,H25,H23,H21,H19,H17,H15,H13,H11,H9,H7)</f>
        <v>0</v>
      </c>
      <c r="I37" s="147">
        <f>SUM(I35,I33,I31,I29,I27,I25,I23,I21,I19,I17,I15,I13,I11,I9,I7)</f>
        <v>0</v>
      </c>
      <c r="J37" s="148"/>
      <c r="K37" s="149"/>
    </row>
    <row r="38" spans="1:13" s="144" customFormat="1" ht="23.1" customHeight="1" x14ac:dyDescent="0.25">
      <c r="B38" s="5"/>
      <c r="C38" s="5"/>
      <c r="D38" s="82"/>
      <c r="E38" s="150"/>
      <c r="F38" s="150"/>
      <c r="G38" s="150"/>
      <c r="H38" s="150"/>
      <c r="I38" s="150"/>
      <c r="J38" s="148"/>
      <c r="K38" s="149"/>
    </row>
    <row r="39" spans="1:13" ht="24.95" customHeight="1" x14ac:dyDescent="0.2">
      <c r="A39" s="194" t="s">
        <v>226</v>
      </c>
      <c r="B39" s="194"/>
      <c r="C39" s="194"/>
      <c r="D39" s="194"/>
      <c r="E39" s="194"/>
      <c r="F39" s="194"/>
      <c r="G39" s="194"/>
      <c r="H39" s="194"/>
      <c r="I39" s="194"/>
      <c r="J39" s="194"/>
      <c r="K39" s="194"/>
      <c r="L39" s="194"/>
      <c r="M39" s="9"/>
    </row>
  </sheetData>
  <sheetProtection algorithmName="SHA-512" hashValue="HSKYBGRY2tDZ97f+BHa1Gmy1WUm2IceDXE7D7e0RqenE9MgU0xaFYnAdoLKa5oUuKi5Ljvkrv5wU1pno+oSnTg==" saltValue="nhOSuALBABoO60guRCvMfw==" spinCount="100000" sheet="1" selectLockedCells="1"/>
  <mergeCells count="2">
    <mergeCell ref="A39:L39"/>
    <mergeCell ref="F3:L3"/>
  </mergeCells>
  <conditionalFormatting sqref="H7">
    <cfRule type="cellIs" dxfId="112" priority="61" operator="lessThan">
      <formula>G7</formula>
    </cfRule>
    <cfRule type="cellIs" dxfId="111" priority="62" operator="equal">
      <formula>G7</formula>
    </cfRule>
    <cfRule type="cellIs" dxfId="110" priority="63" operator="greaterThan">
      <formula>G7</formula>
    </cfRule>
  </conditionalFormatting>
  <conditionalFormatting sqref="H11 H27 H29 H31 H33 H35">
    <cfRule type="cellIs" dxfId="109" priority="58" operator="lessThan">
      <formula>$G$7</formula>
    </cfRule>
    <cfRule type="cellIs" dxfId="108" priority="59" operator="equal">
      <formula>$G$7</formula>
    </cfRule>
    <cfRule type="cellIs" dxfId="107" priority="60" operator="greaterThan">
      <formula>$G$7</formula>
    </cfRule>
  </conditionalFormatting>
  <conditionalFormatting sqref="H9:H11">
    <cfRule type="cellIs" dxfId="106" priority="55" operator="lessThan">
      <formula>G9</formula>
    </cfRule>
    <cfRule type="cellIs" dxfId="105" priority="56" operator="equal">
      <formula>G9</formula>
    </cfRule>
    <cfRule type="cellIs" dxfId="104" priority="57" operator="greaterThan">
      <formula>G9</formula>
    </cfRule>
  </conditionalFormatting>
  <conditionalFormatting sqref="H13">
    <cfRule type="cellIs" dxfId="103" priority="52" operator="lessThan">
      <formula>$G$7</formula>
    </cfRule>
    <cfRule type="cellIs" dxfId="102" priority="53" operator="equal">
      <formula>$G$7</formula>
    </cfRule>
    <cfRule type="cellIs" dxfId="101" priority="54" operator="greaterThan">
      <formula>$G$7</formula>
    </cfRule>
  </conditionalFormatting>
  <conditionalFormatting sqref="H13">
    <cfRule type="cellIs" dxfId="100" priority="49" operator="lessThan">
      <formula>G13</formula>
    </cfRule>
    <cfRule type="cellIs" dxfId="99" priority="50" operator="equal">
      <formula>G13</formula>
    </cfRule>
    <cfRule type="cellIs" dxfId="98" priority="51" operator="greaterThan">
      <formula>G13</formula>
    </cfRule>
  </conditionalFormatting>
  <conditionalFormatting sqref="H15">
    <cfRule type="cellIs" dxfId="97" priority="46" operator="lessThan">
      <formula>$G$7</formula>
    </cfRule>
    <cfRule type="cellIs" dxfId="96" priority="47" operator="equal">
      <formula>$G$7</formula>
    </cfRule>
    <cfRule type="cellIs" dxfId="95" priority="48" operator="greaterThan">
      <formula>$G$7</formula>
    </cfRule>
  </conditionalFormatting>
  <conditionalFormatting sqref="H15">
    <cfRule type="cellIs" dxfId="94" priority="43" operator="lessThan">
      <formula>G15</formula>
    </cfRule>
    <cfRule type="cellIs" dxfId="93" priority="44" operator="equal">
      <formula>G15</formula>
    </cfRule>
    <cfRule type="cellIs" dxfId="92" priority="45" operator="greaterThan">
      <formula>G15</formula>
    </cfRule>
  </conditionalFormatting>
  <conditionalFormatting sqref="H17">
    <cfRule type="cellIs" dxfId="91" priority="40" operator="lessThan">
      <formula>$G$7</formula>
    </cfRule>
    <cfRule type="cellIs" dxfId="90" priority="41" operator="equal">
      <formula>$G$7</formula>
    </cfRule>
    <cfRule type="cellIs" dxfId="89" priority="42" operator="greaterThan">
      <formula>$G$7</formula>
    </cfRule>
  </conditionalFormatting>
  <conditionalFormatting sqref="H17">
    <cfRule type="cellIs" dxfId="88" priority="37" operator="lessThan">
      <formula>G17</formula>
    </cfRule>
    <cfRule type="cellIs" dxfId="87" priority="38" operator="equal">
      <formula>G17</formula>
    </cfRule>
    <cfRule type="cellIs" dxfId="86" priority="39" operator="greaterThan">
      <formula>G17</formula>
    </cfRule>
  </conditionalFormatting>
  <conditionalFormatting sqref="H19">
    <cfRule type="cellIs" dxfId="85" priority="34" operator="lessThan">
      <formula>$G$7</formula>
    </cfRule>
    <cfRule type="cellIs" dxfId="84" priority="35" operator="equal">
      <formula>$G$7</formula>
    </cfRule>
    <cfRule type="cellIs" dxfId="83" priority="36" operator="greaterThan">
      <formula>$G$7</formula>
    </cfRule>
  </conditionalFormatting>
  <conditionalFormatting sqref="H19">
    <cfRule type="cellIs" dxfId="82" priority="31" operator="lessThan">
      <formula>G19</formula>
    </cfRule>
    <cfRule type="cellIs" dxfId="81" priority="32" operator="equal">
      <formula>G19</formula>
    </cfRule>
    <cfRule type="cellIs" dxfId="80" priority="33" operator="greaterThan">
      <formula>G19</formula>
    </cfRule>
  </conditionalFormatting>
  <conditionalFormatting sqref="H20">
    <cfRule type="cellIs" dxfId="79" priority="28" operator="lessThan">
      <formula>$G$7</formula>
    </cfRule>
    <cfRule type="cellIs" dxfId="78" priority="29" operator="equal">
      <formula>$G$7</formula>
    </cfRule>
    <cfRule type="cellIs" dxfId="77" priority="30" operator="greaterThan">
      <formula>$G$7</formula>
    </cfRule>
  </conditionalFormatting>
  <conditionalFormatting sqref="H20">
    <cfRule type="cellIs" dxfId="76" priority="25" operator="lessThan">
      <formula>G20</formula>
    </cfRule>
    <cfRule type="cellIs" dxfId="75" priority="26" operator="equal">
      <formula>G20</formula>
    </cfRule>
    <cfRule type="cellIs" dxfId="74" priority="27" operator="greaterThan">
      <formula>G20</formula>
    </cfRule>
  </conditionalFormatting>
  <conditionalFormatting sqref="H21">
    <cfRule type="cellIs" dxfId="73" priority="22" operator="lessThan">
      <formula>$G$7</formula>
    </cfRule>
    <cfRule type="cellIs" dxfId="72" priority="23" operator="equal">
      <formula>$G$7</formula>
    </cfRule>
    <cfRule type="cellIs" dxfId="71" priority="24" operator="greaterThan">
      <formula>$G$7</formula>
    </cfRule>
  </conditionalFormatting>
  <conditionalFormatting sqref="H21">
    <cfRule type="cellIs" dxfId="70" priority="19" operator="lessThan">
      <formula>G21</formula>
    </cfRule>
    <cfRule type="cellIs" dxfId="69" priority="20" operator="equal">
      <formula>G21</formula>
    </cfRule>
    <cfRule type="cellIs" dxfId="68" priority="21" operator="greaterThan">
      <formula>G21</formula>
    </cfRule>
  </conditionalFormatting>
  <conditionalFormatting sqref="H23">
    <cfRule type="cellIs" dxfId="67" priority="16" operator="lessThan">
      <formula>$G$7</formula>
    </cfRule>
    <cfRule type="cellIs" dxfId="66" priority="17" operator="equal">
      <formula>$G$7</formula>
    </cfRule>
    <cfRule type="cellIs" dxfId="65" priority="18" operator="greaterThan">
      <formula>$G$7</formula>
    </cfRule>
  </conditionalFormatting>
  <conditionalFormatting sqref="H23">
    <cfRule type="cellIs" dxfId="64" priority="13" operator="lessThan">
      <formula>G23</formula>
    </cfRule>
    <cfRule type="cellIs" dxfId="63" priority="14" operator="equal">
      <formula>G23</formula>
    </cfRule>
    <cfRule type="cellIs" dxfId="62" priority="15" operator="greaterThan">
      <formula>G23</formula>
    </cfRule>
  </conditionalFormatting>
  <conditionalFormatting sqref="H25">
    <cfRule type="cellIs" dxfId="61" priority="10" operator="lessThan">
      <formula>$G$7</formula>
    </cfRule>
    <cfRule type="cellIs" dxfId="60" priority="11" operator="equal">
      <formula>$G$7</formula>
    </cfRule>
    <cfRule type="cellIs" dxfId="59" priority="12" operator="greaterThan">
      <formula>$G$7</formula>
    </cfRule>
  </conditionalFormatting>
  <conditionalFormatting sqref="H25 H27 H29 H31 H33 H35">
    <cfRule type="cellIs" dxfId="58" priority="7" operator="lessThan">
      <formula>G25</formula>
    </cfRule>
    <cfRule type="cellIs" dxfId="57" priority="8" operator="equal">
      <formula>G25</formula>
    </cfRule>
    <cfRule type="cellIs" dxfId="56" priority="9" operator="greaterThan">
      <formula>G25</formula>
    </cfRule>
  </conditionalFormatting>
  <pageMargins left="0" right="0.2" top="0.5" bottom="0.5" header="0.3" footer="0.3"/>
  <pageSetup scale="52" fitToHeight="0" orientation="portrait" r:id="rId1"/>
  <headerFooter alignWithMargins="0"/>
  <rowBreaks count="1" manualBreakCount="1">
    <brk id="1" max="1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zoomScaleNormal="100" zoomScalePageLayoutView="80" workbookViewId="0">
      <selection activeCell="O25" sqref="O25"/>
    </sheetView>
  </sheetViews>
  <sheetFormatPr defaultColWidth="14.28515625" defaultRowHeight="16.5" customHeight="1" x14ac:dyDescent="0.2"/>
  <cols>
    <col min="1" max="1" width="5.140625" style="15" customWidth="1"/>
    <col min="2" max="2" width="11.28515625" style="15" customWidth="1"/>
    <col min="3" max="3" width="5" style="15" customWidth="1"/>
    <col min="4" max="4" width="5" style="6" customWidth="1"/>
    <col min="5" max="5" width="5" style="7" customWidth="1"/>
    <col min="6" max="9" width="28.85546875" style="7" customWidth="1"/>
    <col min="10" max="12" width="4" style="8" customWidth="1"/>
    <col min="13" max="13" width="8.42578125" style="8" customWidth="1"/>
    <col min="14" max="16384" width="14.28515625" style="15"/>
  </cols>
  <sheetData>
    <row r="1" spans="2:13" s="144" customFormat="1" ht="23.1" customHeight="1" x14ac:dyDescent="0.25">
      <c r="B1" s="15"/>
      <c r="C1" s="15"/>
      <c r="D1" s="82"/>
      <c r="E1" s="150"/>
      <c r="F1" s="150"/>
      <c r="G1" s="150"/>
      <c r="H1" s="150"/>
      <c r="I1" s="150"/>
      <c r="J1" s="148"/>
      <c r="K1" s="149"/>
    </row>
    <row r="2" spans="2:13" s="144" customFormat="1" ht="36.950000000000003" customHeight="1" x14ac:dyDescent="0.25">
      <c r="B2" s="25" t="s">
        <v>160</v>
      </c>
      <c r="C2" s="77"/>
      <c r="D2" s="26"/>
      <c r="E2" s="26"/>
      <c r="F2" s="26"/>
      <c r="G2" s="26"/>
      <c r="H2" s="26"/>
      <c r="I2" s="26"/>
      <c r="J2" s="26"/>
      <c r="K2" s="26"/>
      <c r="L2" s="152"/>
      <c r="M2" s="152"/>
    </row>
    <row r="3" spans="2:13" s="153" customFormat="1" ht="76.5" customHeight="1" x14ac:dyDescent="0.2">
      <c r="C3" s="213" t="s">
        <v>258</v>
      </c>
      <c r="D3" s="213"/>
      <c r="E3" s="213"/>
      <c r="F3" s="213"/>
      <c r="G3" s="213"/>
      <c r="H3" s="213"/>
      <c r="I3" s="213"/>
      <c r="J3" s="154"/>
      <c r="K3" s="154"/>
      <c r="L3" s="155"/>
      <c r="M3" s="155"/>
    </row>
    <row r="4" spans="2:13" ht="15" customHeight="1" x14ac:dyDescent="0.2">
      <c r="D4" s="82"/>
      <c r="E4" s="150"/>
      <c r="F4" s="150"/>
      <c r="G4" s="150"/>
      <c r="H4" s="150"/>
      <c r="I4" s="150"/>
      <c r="J4" s="148"/>
      <c r="K4" s="149"/>
      <c r="L4" s="156"/>
    </row>
    <row r="5" spans="2:13" s="163" customFormat="1" ht="23.1" customHeight="1" x14ac:dyDescent="0.2">
      <c r="B5" s="157"/>
      <c r="C5" s="157"/>
      <c r="D5" s="157"/>
      <c r="E5" s="158"/>
      <c r="F5" s="158"/>
      <c r="G5" s="159" t="s">
        <v>5</v>
      </c>
      <c r="H5" s="160">
        <f>'1. INCOME'!H24</f>
        <v>0</v>
      </c>
      <c r="I5" s="161"/>
      <c r="J5" s="161"/>
      <c r="K5" s="161"/>
      <c r="L5" s="154"/>
      <c r="M5" s="162"/>
    </row>
    <row r="6" spans="2:13" s="163" customFormat="1" ht="13.5" customHeight="1" x14ac:dyDescent="0.2">
      <c r="B6" s="157"/>
      <c r="C6" s="157"/>
      <c r="D6" s="157"/>
      <c r="E6" s="158"/>
      <c r="F6" s="158"/>
      <c r="G6" s="164" t="s">
        <v>173</v>
      </c>
      <c r="H6" s="165"/>
      <c r="I6" s="161"/>
      <c r="J6" s="161"/>
      <c r="K6" s="161"/>
      <c r="L6" s="154"/>
      <c r="M6" s="162"/>
    </row>
    <row r="7" spans="2:13" s="163" customFormat="1" ht="11.1" customHeight="1" x14ac:dyDescent="0.2">
      <c r="B7" s="157"/>
      <c r="C7" s="157"/>
      <c r="D7" s="157"/>
      <c r="E7" s="158"/>
      <c r="F7" s="158"/>
      <c r="G7" s="159"/>
      <c r="H7" s="165"/>
      <c r="I7" s="161"/>
      <c r="J7" s="161"/>
      <c r="K7" s="161"/>
      <c r="L7" s="154"/>
      <c r="M7" s="162"/>
    </row>
    <row r="8" spans="2:13" ht="30" customHeight="1" x14ac:dyDescent="0.25">
      <c r="B8" s="144"/>
      <c r="C8" s="144"/>
      <c r="D8" s="144"/>
      <c r="E8" s="166"/>
      <c r="F8" s="166"/>
      <c r="G8" s="167" t="s">
        <v>128</v>
      </c>
      <c r="H8" s="168">
        <f>'2. SAVINGS'!H18</f>
        <v>0</v>
      </c>
      <c r="I8" s="169"/>
      <c r="J8" s="169"/>
      <c r="K8" s="169"/>
      <c r="L8" s="170"/>
    </row>
    <row r="9" spans="2:13" s="144" customFormat="1" ht="30" customHeight="1" x14ac:dyDescent="0.25">
      <c r="E9" s="166"/>
      <c r="F9" s="166"/>
      <c r="G9" s="167" t="s">
        <v>129</v>
      </c>
      <c r="H9" s="168"/>
      <c r="I9" s="169"/>
      <c r="J9" s="169"/>
      <c r="K9" s="169"/>
      <c r="L9" s="152"/>
      <c r="M9" s="143"/>
    </row>
    <row r="10" spans="2:13" s="144" customFormat="1" ht="30" customHeight="1" x14ac:dyDescent="0.25">
      <c r="G10" s="171" t="s">
        <v>120</v>
      </c>
      <c r="H10" s="168">
        <f>'3. EXPENSES - HOUSE &amp; TRANSP'!H29</f>
        <v>0</v>
      </c>
      <c r="I10" s="169"/>
      <c r="J10" s="169"/>
      <c r="K10" s="169"/>
      <c r="L10" s="152"/>
      <c r="M10" s="143"/>
    </row>
    <row r="11" spans="2:13" s="144" customFormat="1" ht="30" customHeight="1" x14ac:dyDescent="0.25">
      <c r="G11" s="171" t="s">
        <v>121</v>
      </c>
      <c r="H11" s="168">
        <f>'3. EXPENSES - HOUSE &amp; TRANSP'!H45</f>
        <v>0</v>
      </c>
      <c r="I11" s="169"/>
      <c r="J11" s="169"/>
      <c r="K11" s="169"/>
      <c r="L11" s="172"/>
      <c r="M11" s="143"/>
    </row>
    <row r="12" spans="2:13" s="144" customFormat="1" ht="30" customHeight="1" x14ac:dyDescent="0.25">
      <c r="G12" s="171" t="s">
        <v>122</v>
      </c>
      <c r="H12" s="168">
        <f>'4. EXPENSES - LIVING'!H65</f>
        <v>0</v>
      </c>
      <c r="J12" s="173"/>
      <c r="L12" s="172"/>
      <c r="M12" s="143"/>
    </row>
    <row r="13" spans="2:13" s="144" customFormat="1" ht="30" customHeight="1" x14ac:dyDescent="0.25">
      <c r="G13" s="174" t="s">
        <v>210</v>
      </c>
      <c r="H13" s="168">
        <f>'5. DEBTS'!H37</f>
        <v>0</v>
      </c>
      <c r="I13" s="175">
        <f>'5. DEBTS'!G37</f>
        <v>0</v>
      </c>
      <c r="J13" s="214"/>
      <c r="K13" s="214"/>
      <c r="L13" s="214"/>
      <c r="M13" s="102"/>
    </row>
    <row r="14" spans="2:13" ht="20.100000000000001" customHeight="1" x14ac:dyDescent="0.25">
      <c r="B14" s="144"/>
      <c r="C14" s="144"/>
      <c r="D14" s="144"/>
      <c r="E14" s="144"/>
      <c r="F14" s="144"/>
      <c r="G14" s="144"/>
      <c r="H14" s="230" t="s">
        <v>227</v>
      </c>
      <c r="I14" s="230" t="s">
        <v>228</v>
      </c>
      <c r="J14" s="117"/>
      <c r="K14" s="144"/>
    </row>
    <row r="15" spans="2:13" ht="26.25" customHeight="1" x14ac:dyDescent="0.25">
      <c r="B15" s="144"/>
      <c r="C15" s="144"/>
      <c r="D15" s="144"/>
      <c r="E15" s="144"/>
      <c r="F15" s="176"/>
      <c r="G15" s="177" t="s">
        <v>65</v>
      </c>
      <c r="H15" s="168">
        <f>+H5-(H8+H10+H11+H12+H13)</f>
        <v>0</v>
      </c>
      <c r="I15" s="168">
        <f>+H5-(H8+H10+H11+H12+I13)</f>
        <v>0</v>
      </c>
      <c r="J15" s="15"/>
      <c r="K15" s="178"/>
      <c r="L15" s="178"/>
      <c r="M15" s="179"/>
    </row>
    <row r="16" spans="2:13" ht="18.75" customHeight="1" x14ac:dyDescent="0.25">
      <c r="B16" s="93"/>
      <c r="C16" s="93"/>
      <c r="D16" s="15"/>
      <c r="G16" s="180"/>
      <c r="H16" s="180"/>
      <c r="I16" s="178"/>
      <c r="J16" s="178"/>
      <c r="K16" s="15"/>
    </row>
    <row r="17" spans="1:18" ht="36" customHeight="1" x14ac:dyDescent="0.2">
      <c r="B17" s="25" t="s">
        <v>136</v>
      </c>
      <c r="D17" s="156"/>
      <c r="E17" s="156"/>
      <c r="F17" s="156"/>
      <c r="G17" s="156"/>
      <c r="H17" s="156"/>
      <c r="I17" s="156"/>
      <c r="J17" s="156"/>
      <c r="K17" s="156"/>
    </row>
    <row r="18" spans="1:18" ht="129.75" customHeight="1" x14ac:dyDescent="0.2">
      <c r="C18" s="213" t="s">
        <v>270</v>
      </c>
      <c r="D18" s="213"/>
      <c r="E18" s="213"/>
      <c r="F18" s="213"/>
      <c r="G18" s="213"/>
      <c r="H18" s="213"/>
      <c r="I18" s="213"/>
      <c r="J18" s="213"/>
      <c r="K18" s="213"/>
    </row>
    <row r="19" spans="1:18" ht="16.5" customHeight="1" x14ac:dyDescent="0.25">
      <c r="C19" s="154"/>
      <c r="D19" s="154"/>
      <c r="E19" s="154"/>
      <c r="F19" s="154"/>
      <c r="G19" s="154"/>
      <c r="H19" s="154"/>
      <c r="I19" s="154"/>
      <c r="J19" s="181"/>
      <c r="K19" s="181"/>
    </row>
    <row r="20" spans="1:18" ht="51.75" customHeight="1" x14ac:dyDescent="0.2">
      <c r="C20" s="154"/>
      <c r="D20" s="154"/>
      <c r="E20" s="154"/>
      <c r="F20" s="182" t="s">
        <v>170</v>
      </c>
      <c r="G20" s="183">
        <f>H15</f>
        <v>0</v>
      </c>
      <c r="H20" s="409" t="str">
        <f>IF(G20&gt;0,Formulas!C8,Formulas!C9)</f>
        <v>SHORTFALL: You currently have a budget shortfall. Your Financial Coach can work with you to help bring things back into balance. Below are details by category:</v>
      </c>
      <c r="I20" s="409"/>
      <c r="J20" s="409"/>
      <c r="K20" s="409"/>
      <c r="L20" s="409"/>
    </row>
    <row r="21" spans="1:18" ht="44.25" customHeight="1" x14ac:dyDescent="0.25">
      <c r="B21" s="144"/>
      <c r="C21" s="144"/>
      <c r="D21" s="184"/>
      <c r="E21" s="144"/>
      <c r="F21" s="185" t="s">
        <v>74</v>
      </c>
      <c r="G21" s="186" t="e">
        <f>H8/H5</f>
        <v>#DIV/0!</v>
      </c>
      <c r="H21" s="409" t="e">
        <f>IF(G21&gt;0.095,Formulas!C11,IF(AND(G21&gt;=0.05,G21&lt;=0.095),Formulas!C12,Formulas!C13))</f>
        <v>#DIV/0!</v>
      </c>
      <c r="I21" s="409"/>
      <c r="J21" s="409"/>
      <c r="K21" s="409"/>
      <c r="L21" s="409"/>
      <c r="N21" s="410"/>
    </row>
    <row r="22" spans="1:18" ht="44.25" customHeight="1" x14ac:dyDescent="0.25">
      <c r="B22" s="144"/>
      <c r="C22" s="144"/>
      <c r="D22" s="184"/>
      <c r="E22" s="144"/>
      <c r="F22" s="187" t="s">
        <v>66</v>
      </c>
      <c r="G22" s="186" t="e">
        <f>H10/H5</f>
        <v>#DIV/0!</v>
      </c>
      <c r="H22" s="409" t="e">
        <f>IF(G22&lt;0.355,Formulas!C11,IF(AND(G22&gt;=0.355,G22&lt;=0.4),Formulas!C12,Formulas!C13))</f>
        <v>#DIV/0!</v>
      </c>
      <c r="I22" s="409"/>
      <c r="J22" s="409"/>
      <c r="K22" s="409"/>
      <c r="L22" s="409"/>
      <c r="N22" s="409"/>
      <c r="O22" s="409"/>
      <c r="P22" s="409"/>
      <c r="Q22" s="409"/>
      <c r="R22" s="409"/>
    </row>
    <row r="23" spans="1:18" ht="44.25" customHeight="1" x14ac:dyDescent="0.25">
      <c r="B23" s="144"/>
      <c r="C23" s="144"/>
      <c r="D23" s="184"/>
      <c r="E23" s="144"/>
      <c r="F23" s="187" t="s">
        <v>67</v>
      </c>
      <c r="G23" s="186" t="e">
        <f>H11/H5</f>
        <v>#DIV/0!</v>
      </c>
      <c r="H23" s="409" t="e">
        <f>IF(G23&lt;0.105,Formulas!C11,IF(AND(G23&gt;=0.105,G23&lt;=0.15),Formulas!C12,Formulas!C13))</f>
        <v>#DIV/0!</v>
      </c>
      <c r="I23" s="409"/>
      <c r="J23" s="409"/>
      <c r="K23" s="409"/>
      <c r="L23" s="409"/>
    </row>
    <row r="24" spans="1:18" ht="44.25" customHeight="1" x14ac:dyDescent="0.25">
      <c r="B24" s="144"/>
      <c r="C24" s="144"/>
      <c r="D24" s="184"/>
      <c r="E24" s="144"/>
      <c r="F24" s="187" t="s">
        <v>68</v>
      </c>
      <c r="G24" s="186" t="e">
        <f>H12/H5</f>
        <v>#DIV/0!</v>
      </c>
      <c r="H24" s="409" t="e">
        <f>IF(G24&lt;0.405,Formulas!C11,IF(AND(G24&gt;=0.405,G24&lt;=0.45),Formulas!C12,Formulas!C13))</f>
        <v>#DIV/0!</v>
      </c>
      <c r="I24" s="409"/>
      <c r="J24" s="409"/>
      <c r="K24" s="409"/>
      <c r="L24" s="409"/>
    </row>
    <row r="25" spans="1:18" ht="33" customHeight="1" x14ac:dyDescent="0.25">
      <c r="B25" s="144"/>
      <c r="C25" s="144"/>
      <c r="D25" s="188"/>
      <c r="E25" s="176"/>
      <c r="F25" s="189" t="s">
        <v>211</v>
      </c>
      <c r="G25" s="186" t="e">
        <f>'5. DEBTS'!H37/H5</f>
        <v>#DIV/0!</v>
      </c>
      <c r="H25" s="409" t="e">
        <f>IF(G25&lt;0.105,Formulas!C11,IF(AND(G25&gt;=0.105,G25&lt;=0.15),Formulas!C12,Formulas!C13))</f>
        <v>#DIV/0!</v>
      </c>
      <c r="I25" s="409"/>
      <c r="J25" s="409"/>
      <c r="K25" s="409"/>
      <c r="L25" s="409"/>
    </row>
    <row r="26" spans="1:18" ht="33" customHeight="1" x14ac:dyDescent="0.25">
      <c r="B26" s="144"/>
      <c r="C26" s="144"/>
      <c r="D26" s="188"/>
      <c r="E26" s="176"/>
      <c r="F26" s="189" t="s">
        <v>213</v>
      </c>
      <c r="G26" s="186" t="e">
        <f>'5. DEBTS'!G37/H5</f>
        <v>#DIV/0!</v>
      </c>
      <c r="H26" s="409" t="e">
        <f>IF(G26&lt;0.105,Formulas!C11,IF(AND(G26&gt;=0.105,G26&lt;=0.15),Formulas!C12,Formulas!C13))</f>
        <v>#DIV/0!</v>
      </c>
      <c r="I26" s="409"/>
      <c r="J26" s="409"/>
      <c r="K26" s="409"/>
      <c r="L26" s="409"/>
    </row>
    <row r="27" spans="1:18" ht="24" customHeight="1" x14ac:dyDescent="0.25">
      <c r="B27" s="144"/>
      <c r="C27" s="144"/>
      <c r="D27" s="184"/>
      <c r="E27" s="144"/>
      <c r="F27" s="190"/>
      <c r="G27" s="191"/>
      <c r="H27" s="192"/>
      <c r="I27" s="192"/>
      <c r="J27" s="192"/>
      <c r="K27" s="192"/>
      <c r="L27" s="192"/>
    </row>
    <row r="28" spans="1:18" ht="36" customHeight="1" x14ac:dyDescent="0.2">
      <c r="B28" s="193" t="s">
        <v>232</v>
      </c>
      <c r="D28" s="193"/>
      <c r="E28" s="193"/>
      <c r="F28" s="156"/>
      <c r="G28" s="156"/>
      <c r="H28" s="156"/>
      <c r="I28" s="156"/>
      <c r="J28" s="156"/>
      <c r="K28" s="156"/>
      <c r="L28" s="156"/>
    </row>
    <row r="29" spans="1:18" ht="126.75" customHeight="1" x14ac:dyDescent="0.2">
      <c r="C29" s="213" t="s">
        <v>273</v>
      </c>
      <c r="D29" s="213"/>
      <c r="E29" s="213"/>
      <c r="F29" s="213"/>
      <c r="G29" s="213"/>
      <c r="H29" s="213"/>
      <c r="I29" s="213"/>
      <c r="J29" s="213"/>
      <c r="K29" s="213"/>
      <c r="L29" s="213"/>
    </row>
    <row r="30" spans="1:18" ht="12.75" customHeight="1" x14ac:dyDescent="0.2"/>
    <row r="31" spans="1:18" ht="24.95" customHeight="1" x14ac:dyDescent="0.2">
      <c r="A31" s="194" t="s">
        <v>229</v>
      </c>
      <c r="B31" s="194"/>
      <c r="C31" s="194"/>
      <c r="D31" s="194"/>
      <c r="E31" s="194"/>
      <c r="F31" s="194"/>
      <c r="G31" s="194"/>
      <c r="H31" s="194"/>
      <c r="I31" s="194"/>
      <c r="J31" s="194"/>
      <c r="K31" s="194"/>
      <c r="L31" s="194"/>
      <c r="M31" s="9"/>
    </row>
  </sheetData>
  <sheetProtection algorithmName="SHA-512" hashValue="4OccWmztgQPZ7sJvjLB6NSBLLbGfto1xWobR/h8EmGFvGF9nj5wRba09N8f/FpiTgasQpVwFT4KYzLrVBZuYtg==" saltValue="cFO7RXHYUU8RCm1XRwJlMA==" spinCount="100000" sheet="1" selectLockedCells="1"/>
  <mergeCells count="13">
    <mergeCell ref="N22:R22"/>
    <mergeCell ref="C3:I3"/>
    <mergeCell ref="A31:L31"/>
    <mergeCell ref="J13:L13"/>
    <mergeCell ref="C18:K18"/>
    <mergeCell ref="H20:L20"/>
    <mergeCell ref="H21:L21"/>
    <mergeCell ref="H22:L22"/>
    <mergeCell ref="H23:L23"/>
    <mergeCell ref="H24:L24"/>
    <mergeCell ref="H25:L25"/>
    <mergeCell ref="H26:L26"/>
    <mergeCell ref="C29:L29"/>
  </mergeCells>
  <conditionalFormatting sqref="H15">
    <cfRule type="cellIs" dxfId="55" priority="101" operator="equal">
      <formula>0</formula>
    </cfRule>
    <cfRule type="cellIs" dxfId="54" priority="102" operator="lessThan">
      <formula>0</formula>
    </cfRule>
    <cfRule type="cellIs" dxfId="53" priority="103" operator="greaterThan">
      <formula>0</formula>
    </cfRule>
  </conditionalFormatting>
  <conditionalFormatting sqref="G20">
    <cfRule type="colorScale" priority="79">
      <colorScale>
        <cfvo type="num" val="&quot;&gt;1&quot;"/>
        <cfvo type="num" val="&quot;&lt;1&quot;"/>
        <color theme="9" tint="-0.249977111117893"/>
        <color rgb="FFC00000"/>
      </colorScale>
    </cfRule>
    <cfRule type="cellIs" dxfId="52" priority="80" operator="greaterThan">
      <formula>0.9</formula>
    </cfRule>
    <cfRule type="cellIs" dxfId="51" priority="81" operator="between">
      <formula>0.04</formula>
      <formula>0.09</formula>
    </cfRule>
    <cfRule type="cellIs" dxfId="50" priority="82" operator="lessThan">
      <formula>0.03</formula>
    </cfRule>
    <cfRule type="cellIs" dxfId="49" priority="83" operator="lessThan">
      <formula>0.04</formula>
    </cfRule>
    <cfRule type="cellIs" dxfId="48" priority="84" operator="between">
      <formula>"$F$187=0.04"</formula>
      <formula>"$F$187=0.09"</formula>
    </cfRule>
    <cfRule type="cellIs" dxfId="47" priority="85" operator="greaterThan">
      <formula>0.09</formula>
    </cfRule>
  </conditionalFormatting>
  <conditionalFormatting sqref="H20:L20">
    <cfRule type="containsText" dxfId="46" priority="77" operator="containsText" text="SHORTFALL">
      <formula>NOT(ISERROR(SEARCH("SHORTFALL",H20)))</formula>
    </cfRule>
    <cfRule type="containsText" dxfId="45" priority="78" operator="containsText" text="SURPLUS">
      <formula>NOT(ISERROR(SEARCH("SURPLUS",H20)))</formula>
    </cfRule>
  </conditionalFormatting>
  <conditionalFormatting sqref="I15">
    <cfRule type="cellIs" dxfId="44" priority="7" operator="equal">
      <formula>0</formula>
    </cfRule>
    <cfRule type="cellIs" dxfId="43" priority="8" operator="lessThan">
      <formula>0</formula>
    </cfRule>
    <cfRule type="cellIs" dxfId="42" priority="9" operator="greaterThan">
      <formula>0</formula>
    </cfRule>
  </conditionalFormatting>
  <conditionalFormatting sqref="H13">
    <cfRule type="cellIs" dxfId="41" priority="4" operator="lessThan">
      <formula>$I$13</formula>
    </cfRule>
    <cfRule type="cellIs" dxfId="40" priority="5" operator="equal">
      <formula>$I$13</formula>
    </cfRule>
    <cfRule type="cellIs" dxfId="39" priority="6" operator="greaterThan">
      <formula>$I$13</formula>
    </cfRule>
  </conditionalFormatting>
  <conditionalFormatting sqref="G25:G26">
    <cfRule type="cellIs" dxfId="38" priority="89" operator="lessThan">
      <formula>0.105</formula>
    </cfRule>
    <cfRule type="cellIs" dxfId="37" priority="93" operator="between">
      <formula>0.105</formula>
      <formula>0.15</formula>
    </cfRule>
    <cfRule type="cellIs" dxfId="36" priority="97" operator="greaterThan">
      <formula>0.15</formula>
    </cfRule>
  </conditionalFormatting>
  <conditionalFormatting sqref="G24">
    <cfRule type="cellIs" dxfId="35" priority="90" operator="lessThan">
      <formula>0.405</formula>
    </cfRule>
    <cfRule type="cellIs" dxfId="34" priority="94" operator="between">
      <formula>0.405</formula>
      <formula>0.45</formula>
    </cfRule>
    <cfRule type="cellIs" dxfId="33" priority="98" operator="greaterThan">
      <formula>0.45</formula>
    </cfRule>
  </conditionalFormatting>
  <conditionalFormatting sqref="G23">
    <cfRule type="cellIs" dxfId="32" priority="91" operator="lessThan">
      <formula>0.105</formula>
    </cfRule>
    <cfRule type="cellIs" dxfId="31" priority="95" operator="between">
      <formula>0.105</formula>
      <formula>0.15</formula>
    </cfRule>
    <cfRule type="cellIs" dxfId="30" priority="99" operator="greaterThan">
      <formula>0.15</formula>
    </cfRule>
  </conditionalFormatting>
  <conditionalFormatting sqref="G22">
    <cfRule type="cellIs" dxfId="29" priority="92" operator="lessThan">
      <formula>0.355</formula>
    </cfRule>
    <cfRule type="cellIs" dxfId="28" priority="96" operator="between">
      <formula>0.355</formula>
      <formula>0.4</formula>
    </cfRule>
    <cfRule type="cellIs" dxfId="27" priority="100" operator="greaterThan">
      <formula>0.4</formula>
    </cfRule>
  </conditionalFormatting>
  <conditionalFormatting sqref="G21">
    <cfRule type="cellIs" dxfId="26" priority="86" operator="greaterThan">
      <formula>0.095</formula>
    </cfRule>
    <cfRule type="cellIs" dxfId="25" priority="87" operator="between">
      <formula>0.05</formula>
      <formula>0.095</formula>
    </cfRule>
    <cfRule type="cellIs" dxfId="24" priority="88" operator="lessThan">
      <formula>0.05</formula>
    </cfRule>
  </conditionalFormatting>
  <conditionalFormatting sqref="H21:L26">
    <cfRule type="containsText" dxfId="23" priority="73" operator="containsText" text="Danger!">
      <formula>NOT(ISERROR(SEARCH("Danger!",H21)))</formula>
    </cfRule>
    <cfRule type="containsText" dxfId="22" priority="74" operator="containsText" text="Safe!">
      <formula>NOT(ISERROR(SEARCH("Safe!",H21)))</formula>
    </cfRule>
    <cfRule type="containsText" dxfId="21" priority="75" operator="containsText" text="Look Out:">
      <formula>NOT(ISERROR(SEARCH("Look Out:",H21)))</formula>
    </cfRule>
  </conditionalFormatting>
  <conditionalFormatting sqref="N22:R22">
    <cfRule type="containsText" dxfId="20" priority="1" operator="containsText" text="Danger:">
      <formula>NOT(ISERROR(SEARCH("Danger:",N22)))</formula>
    </cfRule>
    <cfRule type="containsText" dxfId="19" priority="2" operator="containsText" text="Safe!">
      <formula>NOT(ISERROR(SEARCH("Safe!",N22)))</formula>
    </cfRule>
    <cfRule type="containsText" dxfId="18" priority="3" operator="containsText" text="Look Out:">
      <formula>NOT(ISERROR(SEARCH("Look Out:",N22)))</formula>
    </cfRule>
  </conditionalFormatting>
  <pageMargins left="0" right="0.2" top="0.5" bottom="0.5" header="0.3" footer="0.3"/>
  <pageSetup scale="52" fitToHeight="0" orientation="portrait" r:id="rId1"/>
  <headerFooter alignWithMargins="0"/>
  <rowBreaks count="1" manualBreakCount="1">
    <brk id="1"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
  <sheetViews>
    <sheetView showGridLines="0" zoomScaleNormal="100" zoomScalePageLayoutView="80" workbookViewId="0">
      <selection activeCell="N12" sqref="N12"/>
    </sheetView>
  </sheetViews>
  <sheetFormatPr defaultColWidth="14.28515625" defaultRowHeight="16.5" customHeight="1" x14ac:dyDescent="0.2"/>
  <cols>
    <col min="1" max="1" width="5.140625" style="15" customWidth="1"/>
    <col min="2" max="2" width="11.28515625" style="15" customWidth="1"/>
    <col min="3" max="3" width="5" style="15" customWidth="1"/>
    <col min="4" max="4" width="5" style="6" customWidth="1"/>
    <col min="5" max="5" width="5" style="7" customWidth="1"/>
    <col min="6" max="9" width="28.85546875" style="7" customWidth="1"/>
    <col min="10" max="12" width="4" style="8" customWidth="1"/>
    <col min="13" max="13" width="8.42578125" style="8" customWidth="1"/>
    <col min="14" max="16384" width="14.28515625" style="15"/>
  </cols>
  <sheetData>
    <row r="1" spans="1:13" ht="30.95" customHeight="1" x14ac:dyDescent="0.2"/>
    <row r="2" spans="1:13" ht="24.95" customHeight="1" x14ac:dyDescent="0.2">
      <c r="C2" s="376" t="s">
        <v>271</v>
      </c>
      <c r="D2" s="200"/>
      <c r="E2" s="200"/>
      <c r="F2" s="200"/>
      <c r="G2" s="200"/>
      <c r="H2" s="200"/>
      <c r="I2" s="200"/>
      <c r="J2" s="200"/>
      <c r="K2" s="200"/>
      <c r="L2" s="200"/>
      <c r="M2" s="9"/>
    </row>
    <row r="3" spans="1:13" ht="24.95" customHeight="1" x14ac:dyDescent="0.2">
      <c r="C3" s="156"/>
      <c r="D3" s="26"/>
      <c r="E3" s="26"/>
      <c r="F3" s="26"/>
      <c r="G3" s="26"/>
      <c r="H3" s="26"/>
      <c r="I3" s="26"/>
      <c r="J3" s="26"/>
      <c r="K3" s="26"/>
      <c r="L3" s="26"/>
      <c r="M3" s="9"/>
    </row>
    <row r="4" spans="1:13" ht="81" customHeight="1" x14ac:dyDescent="0.2">
      <c r="C4" s="378" t="s">
        <v>260</v>
      </c>
      <c r="D4" s="379"/>
      <c r="E4" s="379"/>
      <c r="F4" s="379"/>
      <c r="G4" s="379"/>
      <c r="H4" s="379"/>
      <c r="I4" s="379"/>
      <c r="J4" s="379"/>
      <c r="K4" s="379"/>
      <c r="L4" s="379"/>
      <c r="M4" s="9"/>
    </row>
    <row r="5" spans="1:13" ht="60.75" customHeight="1" x14ac:dyDescent="0.2">
      <c r="C5" s="377" t="s">
        <v>261</v>
      </c>
      <c r="D5" s="378" t="s">
        <v>262</v>
      </c>
      <c r="E5" s="378"/>
      <c r="F5" s="378"/>
      <c r="G5" s="378"/>
      <c r="H5" s="378"/>
      <c r="I5" s="378"/>
      <c r="J5" s="378"/>
      <c r="K5" s="378"/>
      <c r="L5" s="378"/>
      <c r="M5" s="9"/>
    </row>
    <row r="6" spans="1:13" ht="78" customHeight="1" x14ac:dyDescent="0.2">
      <c r="C6" s="377" t="s">
        <v>263</v>
      </c>
      <c r="D6" s="378" t="s">
        <v>264</v>
      </c>
      <c r="E6" s="378"/>
      <c r="F6" s="378"/>
      <c r="G6" s="378"/>
      <c r="H6" s="378"/>
      <c r="I6" s="378"/>
      <c r="J6" s="378"/>
      <c r="K6" s="378"/>
      <c r="L6" s="378"/>
      <c r="M6" s="9"/>
    </row>
    <row r="7" spans="1:13" ht="99" customHeight="1" x14ac:dyDescent="0.2">
      <c r="C7" s="378" t="s">
        <v>265</v>
      </c>
      <c r="D7" s="379"/>
      <c r="E7" s="379"/>
      <c r="F7" s="379"/>
      <c r="G7" s="379"/>
      <c r="H7" s="379"/>
      <c r="I7" s="379"/>
      <c r="J7" s="379"/>
      <c r="K7" s="379"/>
      <c r="L7" s="379"/>
      <c r="M7" s="9"/>
    </row>
    <row r="8" spans="1:13" ht="8.25" customHeight="1" x14ac:dyDescent="0.2"/>
    <row r="9" spans="1:13" ht="78" customHeight="1" x14ac:dyDescent="0.2">
      <c r="C9" s="197" t="s">
        <v>234</v>
      </c>
      <c r="D9" s="198"/>
      <c r="E9" s="198"/>
      <c r="F9" s="198"/>
      <c r="G9" s="198"/>
      <c r="H9" s="198"/>
      <c r="I9" s="198"/>
      <c r="J9" s="198"/>
      <c r="K9" s="198"/>
      <c r="L9" s="198"/>
      <c r="M9" s="9"/>
    </row>
    <row r="11" spans="1:13" ht="24.95" customHeight="1" x14ac:dyDescent="0.2">
      <c r="A11" s="194" t="s">
        <v>272</v>
      </c>
      <c r="B11" s="194"/>
      <c r="C11" s="194"/>
      <c r="D11" s="194"/>
      <c r="E11" s="194"/>
      <c r="F11" s="194"/>
      <c r="G11" s="194"/>
      <c r="H11" s="194"/>
      <c r="I11" s="194"/>
      <c r="J11" s="194"/>
      <c r="K11" s="194"/>
      <c r="L11" s="194"/>
      <c r="M11" s="9"/>
    </row>
  </sheetData>
  <sheetProtection algorithmName="SHA-512" hashValue="gFzC7CgfQGIe5bBBkJ5QnpF696RS6VB9dbCPzYsLhXyYbHp2u3iilF5M/X5+ODSLEhKhQUk6iQPoL/xudu19lg==" saltValue="+Qc+mL1b4rfCR84IwkptTA==" spinCount="100000" sheet="1" selectLockedCells="1"/>
  <mergeCells count="7">
    <mergeCell ref="C9:L9"/>
    <mergeCell ref="A11:L11"/>
    <mergeCell ref="D5:L5"/>
    <mergeCell ref="D6:L6"/>
    <mergeCell ref="C7:L7"/>
    <mergeCell ref="C2:L2"/>
    <mergeCell ref="C4:L4"/>
  </mergeCells>
  <pageMargins left="0" right="0.2" top="0.5" bottom="0.5" header="0.3" footer="0.3"/>
  <pageSetup scale="52"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86"/>
  <sheetViews>
    <sheetView showGridLines="0" zoomScale="80" zoomScaleNormal="80" zoomScalePageLayoutView="80" workbookViewId="0">
      <selection activeCell="G5" sqref="G5:M5"/>
    </sheetView>
  </sheetViews>
  <sheetFormatPr defaultColWidth="14.28515625" defaultRowHeight="16.5" customHeight="1" x14ac:dyDescent="0.2"/>
  <cols>
    <col min="1" max="1" width="2.42578125" style="234" customWidth="1"/>
    <col min="2" max="2" width="3.85546875" style="231" customWidth="1"/>
    <col min="3" max="3" width="15" style="232" customWidth="1"/>
    <col min="4" max="4" width="19.140625" style="232" customWidth="1"/>
    <col min="5" max="5" width="9" style="232" customWidth="1"/>
    <col min="6" max="6" width="14.85546875" style="233" customWidth="1"/>
    <col min="7" max="8" width="17" style="233" customWidth="1"/>
    <col min="9" max="9" width="3.7109375" style="233" customWidth="1"/>
    <col min="10" max="10" width="3.42578125" style="233" customWidth="1"/>
    <col min="11" max="11" width="15" style="233" customWidth="1"/>
    <col min="12" max="12" width="19.140625" style="233" customWidth="1"/>
    <col min="13" max="13" width="9" style="233" customWidth="1"/>
    <col min="14" max="14" width="15" style="233" customWidth="1"/>
    <col min="15" max="15" width="17.140625" style="234" customWidth="1"/>
    <col min="16" max="16" width="17" style="234" customWidth="1"/>
    <col min="17" max="17" width="2.28515625" style="234" customWidth="1"/>
    <col min="18" max="18" width="14.28515625" style="234" customWidth="1"/>
    <col min="19" max="20" width="19.140625" style="234" customWidth="1"/>
    <col min="21" max="23" width="14.28515625" style="234"/>
    <col min="24" max="27" width="14.28515625" style="234" customWidth="1"/>
    <col min="28" max="16384" width="14.28515625" style="234"/>
  </cols>
  <sheetData>
    <row r="1" spans="2:18" ht="21" customHeight="1" thickBot="1" x14ac:dyDescent="0.25"/>
    <row r="2" spans="2:18" ht="21" customHeight="1" thickBot="1" x14ac:dyDescent="0.25">
      <c r="B2" s="375" t="s">
        <v>259</v>
      </c>
      <c r="C2" s="235"/>
      <c r="D2" s="235"/>
      <c r="E2" s="235"/>
      <c r="F2" s="235"/>
      <c r="G2" s="235"/>
      <c r="H2" s="235"/>
      <c r="I2" s="235"/>
      <c r="J2" s="235"/>
      <c r="K2" s="235"/>
      <c r="L2" s="235"/>
      <c r="M2" s="235"/>
      <c r="N2" s="235"/>
      <c r="O2" s="235"/>
      <c r="P2" s="236"/>
    </row>
    <row r="3" spans="2:18" ht="21" customHeight="1" x14ac:dyDescent="0.2">
      <c r="B3" s="237"/>
      <c r="F3" s="238" t="s">
        <v>38</v>
      </c>
      <c r="G3" s="239">
        <f>('START HERE!'!G6:I6)</f>
        <v>0</v>
      </c>
      <c r="H3" s="240"/>
      <c r="I3" s="240"/>
      <c r="J3" s="240"/>
      <c r="K3" s="240"/>
      <c r="L3" s="240"/>
      <c r="M3" s="240"/>
      <c r="N3" s="241"/>
      <c r="O3" s="241"/>
      <c r="P3" s="242"/>
    </row>
    <row r="4" spans="2:18" ht="21" customHeight="1" x14ac:dyDescent="0.2">
      <c r="B4" s="237"/>
      <c r="F4" s="238" t="s">
        <v>39</v>
      </c>
      <c r="G4" s="243">
        <f>('START HERE!'!G13:I13)</f>
        <v>0</v>
      </c>
      <c r="H4" s="244"/>
      <c r="I4" s="244"/>
      <c r="J4" s="244"/>
      <c r="K4" s="244"/>
      <c r="L4" s="244"/>
      <c r="M4" s="244"/>
      <c r="N4" s="241"/>
      <c r="O4" s="241"/>
      <c r="P4" s="242"/>
    </row>
    <row r="5" spans="2:18" ht="21" customHeight="1" thickBot="1" x14ac:dyDescent="0.25">
      <c r="B5" s="245"/>
      <c r="C5" s="246"/>
      <c r="D5" s="246"/>
      <c r="E5" s="246"/>
      <c r="F5" s="247" t="s">
        <v>85</v>
      </c>
      <c r="G5" s="215"/>
      <c r="H5" s="215"/>
      <c r="I5" s="215"/>
      <c r="J5" s="215"/>
      <c r="K5" s="215"/>
      <c r="L5" s="215"/>
      <c r="M5" s="215"/>
      <c r="N5" s="248"/>
      <c r="O5" s="248"/>
      <c r="P5" s="249"/>
      <c r="R5" s="234" t="str">
        <f>IF('5. DEBTS'!H15=0, " ",'5. DEBTS'!H15)</f>
        <v xml:space="preserve"> </v>
      </c>
    </row>
    <row r="6" spans="2:18" ht="21" customHeight="1" thickBot="1" x14ac:dyDescent="0.25">
      <c r="G6" s="238"/>
      <c r="H6" s="250"/>
      <c r="I6" s="250"/>
      <c r="J6" s="250"/>
      <c r="K6" s="250"/>
      <c r="L6" s="250"/>
      <c r="M6" s="250"/>
      <c r="N6" s="250"/>
      <c r="O6" s="250"/>
      <c r="P6" s="250"/>
    </row>
    <row r="7" spans="2:18" ht="21" customHeight="1" thickBot="1" x14ac:dyDescent="0.25">
      <c r="B7" s="251" t="s">
        <v>37</v>
      </c>
      <c r="C7" s="252"/>
      <c r="D7" s="252"/>
      <c r="E7" s="252"/>
      <c r="F7" s="252"/>
      <c r="G7" s="252"/>
      <c r="H7" s="253"/>
      <c r="I7" s="250"/>
      <c r="J7" s="251" t="s">
        <v>7</v>
      </c>
      <c r="K7" s="252"/>
      <c r="L7" s="252"/>
      <c r="M7" s="252"/>
      <c r="N7" s="252"/>
      <c r="O7" s="252"/>
      <c r="P7" s="253"/>
    </row>
    <row r="8" spans="2:18" ht="21" customHeight="1" thickBot="1" x14ac:dyDescent="0.25">
      <c r="B8" s="254"/>
      <c r="C8" s="255"/>
      <c r="E8" s="255"/>
      <c r="F8" s="255"/>
      <c r="G8" s="256" t="s">
        <v>36</v>
      </c>
      <c r="H8" s="257" t="s">
        <v>217</v>
      </c>
      <c r="J8" s="258"/>
      <c r="K8" s="259"/>
      <c r="L8" s="255"/>
      <c r="M8" s="259"/>
      <c r="N8" s="260"/>
      <c r="O8" s="261" t="s">
        <v>36</v>
      </c>
      <c r="P8" s="257" t="s">
        <v>217</v>
      </c>
    </row>
    <row r="9" spans="2:18" ht="21" customHeight="1" x14ac:dyDescent="0.2">
      <c r="B9" s="262"/>
      <c r="C9" s="263" t="str">
        <f>'1. INCOME'!F6</f>
        <v>Your Job Income:</v>
      </c>
      <c r="E9" s="264">
        <f>'1. INCOME'!G6</f>
        <v>0</v>
      </c>
      <c r="F9" s="265" t="str">
        <f>'1. INCOME'!G8</f>
        <v>Bi-Weekly</v>
      </c>
      <c r="G9" s="223" t="str">
        <f>IF('1. INCOME'!G22=0, " ", '1. INCOME'!G22)</f>
        <v xml:space="preserve"> </v>
      </c>
      <c r="H9" s="224" t="str">
        <f>IF(G9=0," ",G9)</f>
        <v xml:space="preserve"> </v>
      </c>
      <c r="J9" s="267"/>
      <c r="K9" s="263" t="s">
        <v>71</v>
      </c>
      <c r="L9" s="232"/>
      <c r="M9" s="268" t="s">
        <v>40</v>
      </c>
      <c r="N9" s="269">
        <f>'2. SAVINGS'!I7</f>
        <v>0</v>
      </c>
      <c r="O9" s="270">
        <f>'2. SAVINGS'!G7</f>
        <v>0</v>
      </c>
      <c r="P9" s="225" t="str">
        <f>IF(O9=0," ",O9)</f>
        <v xml:space="preserve"> </v>
      </c>
    </row>
    <row r="10" spans="2:18" ht="21" customHeight="1" x14ac:dyDescent="0.2">
      <c r="B10" s="262"/>
      <c r="C10" s="263" t="str">
        <f>'1. INCOME'!F10</f>
        <v>Spouse / 2nd Job:</v>
      </c>
      <c r="E10" s="264" t="str">
        <f>IF('1. INCOME'!G10=0, " ",'1. INCOME'!G10)</f>
        <v xml:space="preserve"> </v>
      </c>
      <c r="F10" s="265" t="str">
        <f>'1. INCOME'!G12</f>
        <v>Monthly</v>
      </c>
      <c r="G10" s="223" t="str">
        <f>IF('1. INCOME'!H22=0, " ", '1. INCOME'!H22)</f>
        <v xml:space="preserve"> </v>
      </c>
      <c r="H10" s="224" t="str">
        <f t="shared" ref="H10:H11" si="0">IF(G10=0," ",G10)</f>
        <v xml:space="preserve"> </v>
      </c>
      <c r="J10" s="267"/>
      <c r="K10" s="263" t="s">
        <v>28</v>
      </c>
      <c r="L10" s="232"/>
      <c r="M10" s="268" t="s">
        <v>40</v>
      </c>
      <c r="N10" s="271">
        <f>'2. SAVINGS'!I9</f>
        <v>0</v>
      </c>
      <c r="O10" s="272">
        <f>'2. SAVINGS'!G9</f>
        <v>0</v>
      </c>
      <c r="P10" s="225" t="str">
        <f>IF(O10=0," ",O10)</f>
        <v xml:space="preserve"> </v>
      </c>
    </row>
    <row r="11" spans="2:18" ht="21" customHeight="1" x14ac:dyDescent="0.2">
      <c r="B11" s="237"/>
      <c r="C11" s="273" t="str">
        <f>'1. INCOME'!F14</f>
        <v>Bonus / Side Job:</v>
      </c>
      <c r="E11" s="264">
        <f>'1. INCOME'!G14</f>
        <v>0</v>
      </c>
      <c r="F11" s="274" t="str">
        <f>'1. INCOME'!G16</f>
        <v>Quarterly</v>
      </c>
      <c r="G11" s="223" t="str">
        <f>IF('1. INCOME'!I22=0, " ", '1. INCOME'!I22)</f>
        <v xml:space="preserve"> </v>
      </c>
      <c r="H11" s="224" t="str">
        <f t="shared" si="0"/>
        <v xml:space="preserve"> </v>
      </c>
      <c r="J11" s="267"/>
      <c r="K11" s="263" t="s">
        <v>76</v>
      </c>
      <c r="L11" s="232"/>
      <c r="M11" s="268" t="s">
        <v>40</v>
      </c>
      <c r="N11" s="271">
        <f>'2. SAVINGS'!I11</f>
        <v>0</v>
      </c>
      <c r="O11" s="272">
        <f>'2. SAVINGS'!G11</f>
        <v>0</v>
      </c>
      <c r="P11" s="225">
        <v>250</v>
      </c>
    </row>
    <row r="12" spans="2:18" ht="21" customHeight="1" x14ac:dyDescent="0.2">
      <c r="B12" s="262"/>
      <c r="C12" s="263" t="str">
        <f>'1. INCOME'!H6</f>
        <v>Alimony/Support:</v>
      </c>
      <c r="E12" s="263"/>
      <c r="F12" s="275"/>
      <c r="G12" s="223" t="str">
        <f>IF('1. INCOME'!I6=0, " ", '1. INCOME'!I6)</f>
        <v xml:space="preserve"> </v>
      </c>
      <c r="H12" s="224" t="str">
        <f>IF(G12=0," ",G12)</f>
        <v xml:space="preserve"> </v>
      </c>
      <c r="J12" s="267"/>
      <c r="K12" s="263" t="s">
        <v>175</v>
      </c>
      <c r="L12" s="232"/>
      <c r="M12" s="268" t="s">
        <v>40</v>
      </c>
      <c r="N12" s="271">
        <f>'2. SAVINGS'!I13</f>
        <v>0</v>
      </c>
      <c r="O12" s="272">
        <f>'2. SAVINGS'!G13</f>
        <v>0</v>
      </c>
      <c r="P12" s="225" t="str">
        <f>IF(O12=0," ",O12)</f>
        <v xml:space="preserve"> </v>
      </c>
    </row>
    <row r="13" spans="2:18" ht="21" customHeight="1" x14ac:dyDescent="0.2">
      <c r="B13" s="262"/>
      <c r="C13" s="263" t="str">
        <f>'1. INCOME'!H8</f>
        <v>Pension:</v>
      </c>
      <c r="E13" s="263"/>
      <c r="F13" s="275"/>
      <c r="G13" s="223" t="str">
        <f>IF('1. INCOME'!I8=0, " ", '1. INCOME'!I8)</f>
        <v xml:space="preserve"> </v>
      </c>
      <c r="H13" s="224" t="str">
        <f>IF(G13=0," ",G13)</f>
        <v xml:space="preserve"> </v>
      </c>
      <c r="J13" s="267"/>
      <c r="K13" s="263" t="s">
        <v>6</v>
      </c>
      <c r="L13" s="232"/>
      <c r="M13" s="268" t="s">
        <v>40</v>
      </c>
      <c r="N13" s="271">
        <f>'2. SAVINGS'!I15</f>
        <v>0</v>
      </c>
      <c r="O13" s="276">
        <f>'2. SAVINGS'!G15</f>
        <v>0</v>
      </c>
      <c r="P13" s="225" t="str">
        <f>IF(O13=0," ",O13)</f>
        <v xml:space="preserve"> </v>
      </c>
    </row>
    <row r="14" spans="2:18" ht="21" customHeight="1" x14ac:dyDescent="0.2">
      <c r="B14" s="262"/>
      <c r="C14" s="263" t="str">
        <f>'1. INCOME'!H10</f>
        <v>SSI/Disability:</v>
      </c>
      <c r="E14" s="263"/>
      <c r="F14" s="275"/>
      <c r="G14" s="223" t="str">
        <f>IF('1. INCOME'!I10=0, " ", '1. INCOME'!I10)</f>
        <v xml:space="preserve"> </v>
      </c>
      <c r="H14" s="224" t="str">
        <f>IF(G14=0," ",G14)</f>
        <v xml:space="preserve"> </v>
      </c>
      <c r="J14" s="262"/>
      <c r="K14" s="234"/>
      <c r="L14" s="232"/>
      <c r="M14" s="277"/>
      <c r="O14" s="278"/>
      <c r="P14" s="242"/>
    </row>
    <row r="15" spans="2:18" ht="21" customHeight="1" x14ac:dyDescent="0.2">
      <c r="B15" s="262"/>
      <c r="C15" s="263" t="str">
        <f>'1. INCOME'!H12</f>
        <v>Food Stamps:</v>
      </c>
      <c r="E15" s="263"/>
      <c r="F15" s="275"/>
      <c r="G15" s="223" t="str">
        <f>IF('1. INCOME'!I12=0, " ", '1. INCOME'!I12)</f>
        <v xml:space="preserve"> </v>
      </c>
      <c r="H15" s="224" t="str">
        <f>IF(G15=0," ",G15)</f>
        <v xml:space="preserve"> </v>
      </c>
      <c r="J15" s="267"/>
      <c r="N15" s="238" t="s">
        <v>11</v>
      </c>
      <c r="O15" s="279">
        <f>SUM(O9:O13)</f>
        <v>0</v>
      </c>
      <c r="P15" s="280">
        <f>SUM(P9:P13)</f>
        <v>250</v>
      </c>
    </row>
    <row r="16" spans="2:18" ht="21" customHeight="1" thickBot="1" x14ac:dyDescent="0.25">
      <c r="B16" s="262"/>
      <c r="C16" s="281" t="str">
        <f>'1. INCOME'!H14</f>
        <v>Other:</v>
      </c>
      <c r="E16" s="282"/>
      <c r="F16" s="283"/>
      <c r="G16" s="223" t="str">
        <f>IF('1. INCOME'!I14=0, " ", '1. INCOME'!I14)</f>
        <v xml:space="preserve"> </v>
      </c>
      <c r="H16" s="224" t="str">
        <f>IF(G16=0," ",G16)</f>
        <v xml:space="preserve"> </v>
      </c>
      <c r="J16" s="284"/>
      <c r="K16" s="246"/>
      <c r="L16" s="246"/>
      <c r="M16" s="246"/>
      <c r="N16" s="285" t="s">
        <v>81</v>
      </c>
      <c r="O16" s="286" t="str">
        <f>IF($G$17=0," ",($G$17+$O$11) * 0.1)</f>
        <v xml:space="preserve"> </v>
      </c>
      <c r="P16" s="287" t="str">
        <f>IF($H$17=0," ",($H$17+$P$11) * 0.1)</f>
        <v xml:space="preserve"> </v>
      </c>
    </row>
    <row r="17" spans="1:16" s="288" customFormat="1" ht="21" customHeight="1" thickBot="1" x14ac:dyDescent="0.25">
      <c r="B17" s="284"/>
      <c r="C17" s="246"/>
      <c r="D17" s="289"/>
      <c r="E17" s="247"/>
      <c r="F17" s="247" t="s">
        <v>5</v>
      </c>
      <c r="G17" s="290">
        <f>'1. INCOME'!H24</f>
        <v>0</v>
      </c>
      <c r="H17" s="290">
        <f>SUM(H9:H16)</f>
        <v>0</v>
      </c>
    </row>
    <row r="18" spans="1:16" ht="21" customHeight="1" thickBot="1" x14ac:dyDescent="0.25">
      <c r="B18" s="234"/>
      <c r="C18" s="234"/>
      <c r="D18" s="234"/>
      <c r="E18" s="234"/>
      <c r="F18" s="234" t="s">
        <v>174</v>
      </c>
      <c r="G18" s="234"/>
    </row>
    <row r="19" spans="1:16" ht="21" customHeight="1" thickBot="1" x14ac:dyDescent="0.25">
      <c r="B19" s="251" t="s">
        <v>13</v>
      </c>
      <c r="C19" s="252"/>
      <c r="D19" s="252"/>
      <c r="E19" s="252"/>
      <c r="F19" s="252"/>
      <c r="G19" s="252"/>
      <c r="H19" s="253"/>
      <c r="J19" s="251" t="s">
        <v>0</v>
      </c>
      <c r="K19" s="252"/>
      <c r="L19" s="252"/>
      <c r="M19" s="252"/>
      <c r="N19" s="252"/>
      <c r="O19" s="252"/>
      <c r="P19" s="253"/>
    </row>
    <row r="20" spans="1:16" ht="21" customHeight="1" thickBot="1" x14ac:dyDescent="0.25">
      <c r="B20" s="291"/>
      <c r="E20" s="292"/>
      <c r="F20" s="292"/>
      <c r="G20" s="293" t="s">
        <v>36</v>
      </c>
      <c r="H20" s="257" t="s">
        <v>217</v>
      </c>
      <c r="J20" s="291"/>
      <c r="K20" s="292"/>
      <c r="L20" s="292"/>
      <c r="O20" s="293" t="s">
        <v>36</v>
      </c>
      <c r="P20" s="257" t="s">
        <v>217</v>
      </c>
    </row>
    <row r="21" spans="1:16" ht="21" customHeight="1" x14ac:dyDescent="0.2">
      <c r="B21" s="237"/>
      <c r="C21" s="294" t="s">
        <v>244</v>
      </c>
      <c r="E21" s="268" t="s">
        <v>245</v>
      </c>
      <c r="F21" s="295">
        <f>SUM('3. EXPENSES - HOUSE &amp; TRANSP'!G10+'3. EXPENSES - HOUSE &amp; TRANSP'!G14+'3. EXPENSES - HOUSE &amp; TRANSP'!G18)</f>
        <v>0</v>
      </c>
      <c r="G21" s="266">
        <f>'3. EXPENSES - HOUSE &amp; TRANSP'!G8+'3. EXPENSES - HOUSE &amp; TRANSP'!G12+'3. EXPENSES - HOUSE &amp; TRANSP'!G16</f>
        <v>0</v>
      </c>
      <c r="H21" s="225" t="str">
        <f>IF(G21=0," ",G21)</f>
        <v xml:space="preserve"> </v>
      </c>
      <c r="J21" s="296" t="s">
        <v>1</v>
      </c>
      <c r="K21" s="297"/>
      <c r="L21" s="297"/>
      <c r="O21" s="298"/>
      <c r="P21" s="298"/>
    </row>
    <row r="22" spans="1:16" ht="21" customHeight="1" x14ac:dyDescent="0.2">
      <c r="B22" s="237"/>
      <c r="C22" s="294" t="s">
        <v>182</v>
      </c>
      <c r="E22" s="297"/>
      <c r="F22" s="297"/>
      <c r="G22" s="299">
        <f>'3. EXPENSES - HOUSE &amp; TRANSP'!G20</f>
        <v>0</v>
      </c>
      <c r="H22" s="224" t="str">
        <f>IF(G22=0," ",G22)</f>
        <v xml:space="preserve"> </v>
      </c>
      <c r="J22" s="296"/>
      <c r="K22" s="297" t="s">
        <v>2</v>
      </c>
      <c r="L22" s="297"/>
      <c r="O22" s="299">
        <f>'4. EXPENSES - LIVING'!G7</f>
        <v>0</v>
      </c>
      <c r="P22" s="226" t="str">
        <f>IF(O22=0," ",O22)</f>
        <v xml:space="preserve"> </v>
      </c>
    </row>
    <row r="23" spans="1:16" ht="21" customHeight="1" x14ac:dyDescent="0.2">
      <c r="A23" s="231"/>
      <c r="B23" s="237"/>
      <c r="C23" s="294" t="s">
        <v>29</v>
      </c>
      <c r="F23" s="300"/>
      <c r="G23" s="301">
        <f>'3. EXPENSES - HOUSE &amp; TRANSP'!G22</f>
        <v>0</v>
      </c>
      <c r="H23" s="224" t="str">
        <f>IF(G23=0," ",G23)</f>
        <v xml:space="preserve"> </v>
      </c>
      <c r="J23" s="296"/>
      <c r="K23" s="297" t="s">
        <v>3</v>
      </c>
      <c r="L23" s="297"/>
      <c r="O23" s="301">
        <f>'4. EXPENSES - LIVING'!G9</f>
        <v>0</v>
      </c>
      <c r="P23" s="224" t="str">
        <f>IF(O23=0," ",O23)</f>
        <v xml:space="preserve"> </v>
      </c>
    </row>
    <row r="24" spans="1:16" ht="21" customHeight="1" x14ac:dyDescent="0.2">
      <c r="A24" s="231"/>
      <c r="B24" s="237"/>
      <c r="C24" s="273" t="s">
        <v>176</v>
      </c>
      <c r="F24" s="232"/>
      <c r="G24" s="301">
        <f>'3. EXPENSES - HOUSE &amp; TRANSP'!G24</f>
        <v>0</v>
      </c>
      <c r="H24" s="224" t="str">
        <f>IF(G24=0," ",G24)</f>
        <v xml:space="preserve"> </v>
      </c>
      <c r="J24" s="296"/>
      <c r="K24" s="297" t="s">
        <v>4</v>
      </c>
      <c r="L24" s="297"/>
      <c r="O24" s="301">
        <f>'4. EXPENSES - LIVING'!G11</f>
        <v>0</v>
      </c>
      <c r="P24" s="224" t="str">
        <f>IF(O24=0," ",O24)</f>
        <v xml:space="preserve"> </v>
      </c>
    </row>
    <row r="25" spans="1:16" ht="21" customHeight="1" x14ac:dyDescent="0.2">
      <c r="A25" s="231"/>
      <c r="B25" s="237"/>
      <c r="F25" s="238" t="s">
        <v>8</v>
      </c>
      <c r="G25" s="302">
        <f>SUM(G21:G24)</f>
        <v>0</v>
      </c>
      <c r="H25" s="302">
        <f>SUM(H21:H24)</f>
        <v>0</v>
      </c>
      <c r="J25" s="296"/>
      <c r="K25" s="300" t="s">
        <v>6</v>
      </c>
      <c r="L25" s="300"/>
      <c r="O25" s="301">
        <f>'4. EXPENSES - LIVING'!G13</f>
        <v>0</v>
      </c>
      <c r="P25" s="224" t="str">
        <f>IF(O25=0," ",O25)</f>
        <v xml:space="preserve"> </v>
      </c>
    </row>
    <row r="26" spans="1:16" ht="21" customHeight="1" x14ac:dyDescent="0.2">
      <c r="A26" s="231"/>
      <c r="B26" s="303" t="s">
        <v>45</v>
      </c>
      <c r="E26" s="297"/>
      <c r="F26" s="297"/>
      <c r="G26" s="304"/>
      <c r="H26" s="304"/>
      <c r="J26" s="296"/>
      <c r="K26" s="238"/>
      <c r="N26" s="238" t="s">
        <v>8</v>
      </c>
      <c r="O26" s="279">
        <f>SUM(O22:O25)</f>
        <v>0</v>
      </c>
      <c r="P26" s="279">
        <f>SUM(P22:P25)</f>
        <v>0</v>
      </c>
    </row>
    <row r="27" spans="1:16" ht="21" customHeight="1" x14ac:dyDescent="0.2">
      <c r="A27" s="231"/>
      <c r="B27" s="303"/>
      <c r="C27" s="300" t="s">
        <v>30</v>
      </c>
      <c r="F27" s="300"/>
      <c r="G27" s="299">
        <f>'3. EXPENSES - HOUSE &amp; TRANSP'!I8</f>
        <v>0</v>
      </c>
      <c r="H27" s="226" t="str">
        <f t="shared" ref="H27:H33" si="1">IF(G27=0," ",G27)</f>
        <v xml:space="preserve"> </v>
      </c>
      <c r="J27" s="296" t="s">
        <v>46</v>
      </c>
      <c r="K27" s="297"/>
      <c r="L27" s="297"/>
      <c r="O27" s="298"/>
      <c r="P27" s="298"/>
    </row>
    <row r="28" spans="1:16" ht="21" customHeight="1" x14ac:dyDescent="0.2">
      <c r="A28" s="231"/>
      <c r="B28" s="296"/>
      <c r="C28" s="300" t="s">
        <v>16</v>
      </c>
      <c r="F28" s="300"/>
      <c r="G28" s="301">
        <f>'3. EXPENSES - HOUSE &amp; TRANSP'!I10</f>
        <v>0</v>
      </c>
      <c r="H28" s="224" t="str">
        <f t="shared" si="1"/>
        <v xml:space="preserve"> </v>
      </c>
      <c r="J28" s="296"/>
      <c r="K28" s="300" t="s">
        <v>47</v>
      </c>
      <c r="L28" s="300"/>
      <c r="O28" s="299">
        <f>'4. EXPENSES - LIVING'!G20</f>
        <v>0</v>
      </c>
      <c r="P28" s="226" t="str">
        <f t="shared" ref="P28:P36" si="2">IF(O28=0," ",O28)</f>
        <v xml:space="preserve"> </v>
      </c>
    </row>
    <row r="29" spans="1:16" ht="21" customHeight="1" x14ac:dyDescent="0.2">
      <c r="A29" s="231"/>
      <c r="B29" s="296"/>
      <c r="C29" s="300" t="s">
        <v>17</v>
      </c>
      <c r="F29" s="300"/>
      <c r="G29" s="301">
        <f>'3. EXPENSES - HOUSE &amp; TRANSP'!I12</f>
        <v>0</v>
      </c>
      <c r="H29" s="224" t="str">
        <f t="shared" si="1"/>
        <v xml:space="preserve"> </v>
      </c>
      <c r="J29" s="296"/>
      <c r="K29" s="300" t="s">
        <v>41</v>
      </c>
      <c r="L29" s="300"/>
      <c r="O29" s="301">
        <f>'4. EXPENSES - LIVING'!G22</f>
        <v>0</v>
      </c>
      <c r="P29" s="224" t="str">
        <f t="shared" si="2"/>
        <v xml:space="preserve"> </v>
      </c>
    </row>
    <row r="30" spans="1:16" ht="21" customHeight="1" x14ac:dyDescent="0.2">
      <c r="A30" s="231"/>
      <c r="B30" s="296"/>
      <c r="C30" s="300" t="s">
        <v>31</v>
      </c>
      <c r="F30" s="300"/>
      <c r="G30" s="301">
        <f>'3. EXPENSES - HOUSE &amp; TRANSP'!I14</f>
        <v>0</v>
      </c>
      <c r="H30" s="224" t="str">
        <f t="shared" si="1"/>
        <v xml:space="preserve"> </v>
      </c>
      <c r="J30" s="305"/>
      <c r="K30" s="300" t="s">
        <v>25</v>
      </c>
      <c r="L30" s="300"/>
      <c r="O30" s="301">
        <f>'4. EXPENSES - LIVING'!G24</f>
        <v>0</v>
      </c>
      <c r="P30" s="224" t="str">
        <f t="shared" si="2"/>
        <v xml:space="preserve"> </v>
      </c>
    </row>
    <row r="31" spans="1:16" ht="21" customHeight="1" x14ac:dyDescent="0.2">
      <c r="A31" s="231"/>
      <c r="B31" s="296"/>
      <c r="C31" s="300" t="s">
        <v>24</v>
      </c>
      <c r="F31" s="300"/>
      <c r="G31" s="301">
        <f>'3. EXPENSES - HOUSE &amp; TRANSP'!I16</f>
        <v>0</v>
      </c>
      <c r="H31" s="224" t="str">
        <f t="shared" si="1"/>
        <v xml:space="preserve"> </v>
      </c>
      <c r="J31" s="296"/>
      <c r="K31" s="300" t="s">
        <v>9</v>
      </c>
      <c r="L31" s="300"/>
      <c r="O31" s="301">
        <f>'4. EXPENSES - LIVING'!G26</f>
        <v>0</v>
      </c>
      <c r="P31" s="224" t="str">
        <f t="shared" si="2"/>
        <v xml:space="preserve"> </v>
      </c>
    </row>
    <row r="32" spans="1:16" ht="21" customHeight="1" x14ac:dyDescent="0.2">
      <c r="A32" s="231"/>
      <c r="B32" s="296"/>
      <c r="C32" s="306" t="s">
        <v>249</v>
      </c>
      <c r="F32" s="300"/>
      <c r="G32" s="301">
        <f>'3. EXPENSES - HOUSE &amp; TRANSP'!I18</f>
        <v>0</v>
      </c>
      <c r="H32" s="224" t="str">
        <f t="shared" si="1"/>
        <v xml:space="preserve"> </v>
      </c>
      <c r="J32" s="296"/>
      <c r="K32" s="300" t="s">
        <v>10</v>
      </c>
      <c r="L32" s="300"/>
      <c r="O32" s="301">
        <f>'4. EXPENSES - LIVING'!G28</f>
        <v>0</v>
      </c>
      <c r="P32" s="224" t="str">
        <f t="shared" si="2"/>
        <v xml:space="preserve"> </v>
      </c>
    </row>
    <row r="33" spans="1:16" ht="21" customHeight="1" x14ac:dyDescent="0.2">
      <c r="A33" s="231"/>
      <c r="B33" s="296"/>
      <c r="C33" s="307" t="s">
        <v>251</v>
      </c>
      <c r="F33" s="297"/>
      <c r="G33" s="301">
        <f>'3. EXPENSES - HOUSE &amp; TRANSP'!I20</f>
        <v>0</v>
      </c>
      <c r="H33" s="224" t="str">
        <f t="shared" si="1"/>
        <v xml:space="preserve"> </v>
      </c>
      <c r="J33" s="296"/>
      <c r="K33" s="300" t="s">
        <v>235</v>
      </c>
      <c r="L33" s="300"/>
      <c r="O33" s="301">
        <f>'4. EXPENSES - LIVING'!I20</f>
        <v>0</v>
      </c>
      <c r="P33" s="224" t="str">
        <f t="shared" si="2"/>
        <v xml:space="preserve"> </v>
      </c>
    </row>
    <row r="34" spans="1:16" ht="21" customHeight="1" x14ac:dyDescent="0.2">
      <c r="A34" s="231"/>
      <c r="B34" s="296"/>
      <c r="C34" s="307" t="s">
        <v>250</v>
      </c>
      <c r="F34" s="297"/>
      <c r="G34" s="301">
        <f>'3. EXPENSES - HOUSE &amp; TRANSP'!I22</f>
        <v>0</v>
      </c>
      <c r="H34" s="224" t="str">
        <f>IF(G34=0," ",G34)</f>
        <v xml:space="preserve"> </v>
      </c>
      <c r="J34" s="296"/>
      <c r="K34" s="300" t="s">
        <v>63</v>
      </c>
      <c r="L34" s="300"/>
      <c r="O34" s="301">
        <f>'4. EXPENSES - LIVING'!I22</f>
        <v>0</v>
      </c>
      <c r="P34" s="224" t="str">
        <f t="shared" si="2"/>
        <v xml:space="preserve"> </v>
      </c>
    </row>
    <row r="35" spans="1:16" ht="21" customHeight="1" x14ac:dyDescent="0.2">
      <c r="A35" s="231"/>
      <c r="B35" s="296"/>
      <c r="E35" s="273"/>
      <c r="F35" s="238" t="s">
        <v>8</v>
      </c>
      <c r="G35" s="279">
        <f>SUM(G27:G34)</f>
        <v>0</v>
      </c>
      <c r="H35" s="279">
        <f>SUM(H27:H34)</f>
        <v>0</v>
      </c>
      <c r="J35" s="296"/>
      <c r="K35" s="300" t="s">
        <v>12</v>
      </c>
      <c r="L35" s="300"/>
      <c r="O35" s="301">
        <f>'4. EXPENSES - LIVING'!I24</f>
        <v>0</v>
      </c>
      <c r="P35" s="224" t="str">
        <f t="shared" si="2"/>
        <v xml:space="preserve"> </v>
      </c>
    </row>
    <row r="36" spans="1:16" ht="21" customHeight="1" x14ac:dyDescent="0.2">
      <c r="A36" s="231"/>
      <c r="B36" s="296"/>
      <c r="E36" s="238"/>
      <c r="F36" s="238"/>
      <c r="G36" s="308"/>
      <c r="H36" s="308"/>
      <c r="J36" s="296"/>
      <c r="K36" s="300" t="s">
        <v>6</v>
      </c>
      <c r="L36" s="300"/>
      <c r="O36" s="301">
        <f>'4. EXPENSES - LIVING'!I26</f>
        <v>0</v>
      </c>
      <c r="P36" s="224" t="str">
        <f t="shared" si="2"/>
        <v xml:space="preserve"> </v>
      </c>
    </row>
    <row r="37" spans="1:16" ht="21" customHeight="1" x14ac:dyDescent="0.2">
      <c r="A37" s="231"/>
      <c r="B37" s="296"/>
      <c r="E37" s="273"/>
      <c r="F37" s="238" t="s">
        <v>20</v>
      </c>
      <c r="G37" s="309">
        <f>G25+G35</f>
        <v>0</v>
      </c>
      <c r="H37" s="309">
        <f>H25+H35</f>
        <v>0</v>
      </c>
      <c r="J37" s="296"/>
      <c r="K37" s="238"/>
      <c r="N37" s="238" t="s">
        <v>8</v>
      </c>
      <c r="O37" s="310">
        <f>SUM(O28:O36)</f>
        <v>0</v>
      </c>
      <c r="P37" s="310">
        <f>SUM(P28:P36)</f>
        <v>0</v>
      </c>
    </row>
    <row r="38" spans="1:16" ht="21" customHeight="1" thickBot="1" x14ac:dyDescent="0.25">
      <c r="A38" s="231"/>
      <c r="B38" s="284"/>
      <c r="C38" s="246"/>
      <c r="D38" s="246"/>
      <c r="E38" s="246"/>
      <c r="F38" s="285" t="s">
        <v>80</v>
      </c>
      <c r="G38" s="286" t="str">
        <f>IF($G$17=0," ",($G$17+$O$11) * 0.35)</f>
        <v xml:space="preserve"> </v>
      </c>
      <c r="H38" s="287" t="str">
        <f>IF($H$17=0, " ",($H$17+$P$11) * 0.35)</f>
        <v xml:space="preserve"> </v>
      </c>
      <c r="J38" s="296" t="s">
        <v>54</v>
      </c>
      <c r="K38" s="300"/>
      <c r="L38" s="300"/>
      <c r="O38" s="298"/>
      <c r="P38" s="298"/>
    </row>
    <row r="39" spans="1:16" ht="21" customHeight="1" thickBot="1" x14ac:dyDescent="0.25">
      <c r="A39" s="231"/>
      <c r="B39" s="233"/>
      <c r="C39" s="233"/>
      <c r="D39" s="233"/>
      <c r="E39" s="233"/>
      <c r="G39" s="234"/>
      <c r="H39" s="234"/>
      <c r="J39" s="296"/>
      <c r="K39" s="300" t="s">
        <v>64</v>
      </c>
      <c r="L39" s="300"/>
      <c r="O39" s="299">
        <f>'4. EXPENSES - LIVING'!G34</f>
        <v>0</v>
      </c>
      <c r="P39" s="226" t="str">
        <f t="shared" ref="P39:P48" si="3">IF(O39=0," ",O39)</f>
        <v xml:space="preserve"> </v>
      </c>
    </row>
    <row r="40" spans="1:16" ht="21" customHeight="1" thickBot="1" x14ac:dyDescent="0.25">
      <c r="A40" s="231"/>
      <c r="B40" s="251" t="s">
        <v>21</v>
      </c>
      <c r="C40" s="252"/>
      <c r="D40" s="252"/>
      <c r="E40" s="252"/>
      <c r="F40" s="252"/>
      <c r="G40" s="252"/>
      <c r="H40" s="253"/>
      <c r="J40" s="296"/>
      <c r="K40" s="300" t="s">
        <v>70</v>
      </c>
      <c r="L40" s="300"/>
      <c r="O40" s="301">
        <f>'4. EXPENSES - LIVING'!G36</f>
        <v>0</v>
      </c>
      <c r="P40" s="224" t="str">
        <f t="shared" si="3"/>
        <v xml:space="preserve"> </v>
      </c>
    </row>
    <row r="41" spans="1:16" ht="21" customHeight="1" thickBot="1" x14ac:dyDescent="0.25">
      <c r="A41" s="231"/>
      <c r="B41" s="291"/>
      <c r="C41" s="292"/>
      <c r="D41" s="292"/>
      <c r="E41" s="233"/>
      <c r="G41" s="311" t="s">
        <v>36</v>
      </c>
      <c r="H41" s="257" t="s">
        <v>217</v>
      </c>
      <c r="J41" s="296"/>
      <c r="K41" s="300" t="s">
        <v>55</v>
      </c>
      <c r="L41" s="300"/>
      <c r="O41" s="301">
        <f>'4. EXPENSES - LIVING'!G38</f>
        <v>0</v>
      </c>
      <c r="P41" s="224" t="str">
        <f t="shared" si="3"/>
        <v xml:space="preserve"> </v>
      </c>
    </row>
    <row r="42" spans="1:16" ht="21" customHeight="1" x14ac:dyDescent="0.2">
      <c r="A42" s="231"/>
      <c r="B42" s="312"/>
      <c r="C42" s="294" t="s">
        <v>43</v>
      </c>
      <c r="D42" s="263"/>
      <c r="E42" s="268" t="s">
        <v>40</v>
      </c>
      <c r="F42" s="271">
        <f>'3. EXPENSES - HOUSE &amp; TRANSP'!I34</f>
        <v>0</v>
      </c>
      <c r="G42" s="299">
        <f>'3. EXPENSES - HOUSE &amp; TRANSP'!G34</f>
        <v>0</v>
      </c>
      <c r="H42" s="224" t="str">
        <f>IF(G42=0," ",G42)</f>
        <v xml:space="preserve"> </v>
      </c>
      <c r="J42" s="296"/>
      <c r="K42" s="300" t="s">
        <v>56</v>
      </c>
      <c r="L42" s="300"/>
      <c r="O42" s="301">
        <f>'4. EXPENSES - LIVING'!G40</f>
        <v>0</v>
      </c>
      <c r="P42" s="224" t="str">
        <f t="shared" si="3"/>
        <v xml:space="preserve"> </v>
      </c>
    </row>
    <row r="43" spans="1:16" ht="21" customHeight="1" x14ac:dyDescent="0.2">
      <c r="A43" s="231"/>
      <c r="B43" s="312"/>
      <c r="C43" s="294" t="s">
        <v>42</v>
      </c>
      <c r="D43" s="263"/>
      <c r="E43" s="268" t="s">
        <v>40</v>
      </c>
      <c r="F43" s="271">
        <f>'3. EXPENSES - HOUSE &amp; TRANSP'!I36</f>
        <v>0</v>
      </c>
      <c r="G43" s="301">
        <f>'3. EXPENSES - HOUSE &amp; TRANSP'!G36</f>
        <v>0</v>
      </c>
      <c r="H43" s="224">
        <v>220</v>
      </c>
      <c r="J43" s="296"/>
      <c r="K43" s="300" t="s">
        <v>57</v>
      </c>
      <c r="L43" s="300"/>
      <c r="O43" s="301">
        <f>'4. EXPENSES - LIVING'!G42</f>
        <v>0</v>
      </c>
      <c r="P43" s="224" t="str">
        <f t="shared" si="3"/>
        <v xml:space="preserve"> </v>
      </c>
    </row>
    <row r="44" spans="1:16" ht="21" customHeight="1" x14ac:dyDescent="0.2">
      <c r="A44" s="231"/>
      <c r="B44" s="312"/>
      <c r="C44" s="294" t="s">
        <v>26</v>
      </c>
      <c r="D44" s="263"/>
      <c r="E44" s="233"/>
      <c r="G44" s="301">
        <f>'3. EXPENSES - HOUSE &amp; TRANSP'!G38</f>
        <v>0</v>
      </c>
      <c r="H44" s="224" t="str">
        <f>IF(G44=0," ",G44)</f>
        <v xml:space="preserve"> </v>
      </c>
      <c r="J44" s="296"/>
      <c r="K44" s="300" t="s">
        <v>58</v>
      </c>
      <c r="L44" s="300"/>
      <c r="O44" s="301">
        <f>'4. EXPENSES - LIVING'!I34</f>
        <v>0</v>
      </c>
      <c r="P44" s="224" t="str">
        <f t="shared" si="3"/>
        <v xml:space="preserve"> </v>
      </c>
    </row>
    <row r="45" spans="1:16" ht="21" customHeight="1" x14ac:dyDescent="0.2">
      <c r="B45" s="312"/>
      <c r="C45" s="294" t="s">
        <v>27</v>
      </c>
      <c r="D45" s="263"/>
      <c r="E45" s="233"/>
      <c r="G45" s="301">
        <f>'3. EXPENSES - HOUSE &amp; TRANSP'!G40</f>
        <v>0</v>
      </c>
      <c r="H45" s="224" t="str">
        <f>IF(G45=0," ",G45)</f>
        <v xml:space="preserve"> </v>
      </c>
      <c r="J45" s="296"/>
      <c r="K45" s="300" t="s">
        <v>59</v>
      </c>
      <c r="L45" s="300"/>
      <c r="O45" s="301">
        <f>'4. EXPENSES - LIVING'!I36</f>
        <v>0</v>
      </c>
      <c r="P45" s="224" t="str">
        <f t="shared" si="3"/>
        <v xml:space="preserve"> </v>
      </c>
    </row>
    <row r="46" spans="1:16" ht="21" customHeight="1" x14ac:dyDescent="0.2">
      <c r="B46" s="312"/>
      <c r="C46" s="281" t="s">
        <v>48</v>
      </c>
      <c r="D46" s="275"/>
      <c r="E46" s="233"/>
      <c r="G46" s="299">
        <f>'3. EXPENSES - HOUSE &amp; TRANSP'!G42</f>
        <v>0</v>
      </c>
      <c r="H46" s="224" t="str">
        <f>IF(G46=0," ",G46)</f>
        <v xml:space="preserve"> </v>
      </c>
      <c r="J46" s="296"/>
      <c r="K46" s="300" t="s">
        <v>60</v>
      </c>
      <c r="L46" s="300"/>
      <c r="O46" s="301">
        <f>'4. EXPENSES - LIVING'!I38</f>
        <v>0</v>
      </c>
      <c r="P46" s="224" t="str">
        <f t="shared" si="3"/>
        <v xml:space="preserve"> </v>
      </c>
    </row>
    <row r="47" spans="1:16" ht="21" customHeight="1" x14ac:dyDescent="0.2">
      <c r="B47" s="262"/>
      <c r="C47" s="273"/>
      <c r="D47" s="233"/>
      <c r="E47" s="233"/>
      <c r="F47" s="238" t="s">
        <v>22</v>
      </c>
      <c r="G47" s="279">
        <f>SUM(G42:G46)</f>
        <v>0</v>
      </c>
      <c r="H47" s="279">
        <f>SUM(H42:H46)</f>
        <v>220</v>
      </c>
      <c r="J47" s="296"/>
      <c r="K47" s="300" t="s">
        <v>61</v>
      </c>
      <c r="L47" s="300"/>
      <c r="O47" s="301">
        <f>'4. EXPENSES - LIVING'!I40</f>
        <v>0</v>
      </c>
      <c r="P47" s="224" t="str">
        <f t="shared" si="3"/>
        <v xml:space="preserve"> </v>
      </c>
    </row>
    <row r="48" spans="1:16" ht="21" customHeight="1" thickBot="1" x14ac:dyDescent="0.25">
      <c r="B48" s="284"/>
      <c r="C48" s="246"/>
      <c r="D48" s="313"/>
      <c r="E48" s="313"/>
      <c r="F48" s="285" t="s">
        <v>79</v>
      </c>
      <c r="G48" s="286" t="str">
        <f>IF($G$17=0," ",($G$17+$O$11) * 0.1)</f>
        <v xml:space="preserve"> </v>
      </c>
      <c r="H48" s="286" t="str">
        <f>IF($H$17=0, " ",($H$17+$P$11) * 0.1)</f>
        <v xml:space="preserve"> </v>
      </c>
      <c r="J48" s="296"/>
      <c r="K48" s="300" t="s">
        <v>6</v>
      </c>
      <c r="L48" s="300"/>
      <c r="O48" s="301">
        <f>'4. EXPENSES - LIVING'!I42</f>
        <v>0</v>
      </c>
      <c r="P48" s="224" t="str">
        <f t="shared" si="3"/>
        <v xml:space="preserve"> </v>
      </c>
    </row>
    <row r="49" spans="2:16" ht="21" customHeight="1" thickBot="1" x14ac:dyDescent="0.25">
      <c r="B49" s="233"/>
      <c r="C49" s="233"/>
      <c r="D49" s="233"/>
      <c r="E49" s="233"/>
      <c r="G49" s="234"/>
      <c r="H49" s="234"/>
      <c r="J49" s="296"/>
      <c r="K49" s="238"/>
      <c r="N49" s="238" t="s">
        <v>8</v>
      </c>
      <c r="O49" s="279">
        <f>SUM(O39:O48)</f>
        <v>0</v>
      </c>
      <c r="P49" s="279">
        <f>SUM(P39:P48)</f>
        <v>0</v>
      </c>
    </row>
    <row r="50" spans="2:16" ht="21" customHeight="1" thickBot="1" x14ac:dyDescent="0.25">
      <c r="B50" s="251" t="s">
        <v>19</v>
      </c>
      <c r="C50" s="252"/>
      <c r="D50" s="252"/>
      <c r="E50" s="252"/>
      <c r="F50" s="252"/>
      <c r="G50" s="252"/>
      <c r="H50" s="253"/>
      <c r="J50" s="296" t="s">
        <v>14</v>
      </c>
      <c r="K50" s="297"/>
      <c r="L50" s="297"/>
      <c r="O50" s="308"/>
      <c r="P50" s="308"/>
    </row>
    <row r="51" spans="2:16" ht="21" customHeight="1" thickBot="1" x14ac:dyDescent="0.25">
      <c r="B51" s="314"/>
      <c r="C51" s="315"/>
      <c r="D51" s="255" t="s">
        <v>178</v>
      </c>
      <c r="E51" s="315"/>
      <c r="F51" s="316"/>
      <c r="G51" s="317" t="s">
        <v>36</v>
      </c>
      <c r="H51" s="257" t="s">
        <v>217</v>
      </c>
      <c r="J51" s="296"/>
      <c r="K51" s="300" t="s">
        <v>62</v>
      </c>
      <c r="L51" s="300"/>
      <c r="O51" s="299">
        <f>'4. EXPENSES - LIVING'!G48</f>
        <v>0</v>
      </c>
      <c r="P51" s="226" t="str">
        <f t="shared" ref="P51:P62" si="4">IF(O51=0," ",O51)</f>
        <v xml:space="preserve"> </v>
      </c>
    </row>
    <row r="52" spans="2:16" ht="21" customHeight="1" x14ac:dyDescent="0.2">
      <c r="B52" s="237"/>
      <c r="C52" s="318" t="s">
        <v>33</v>
      </c>
      <c r="D52" s="319">
        <f>'5. DEBTS'!F7</f>
        <v>0</v>
      </c>
      <c r="E52" s="320" t="s">
        <v>253</v>
      </c>
      <c r="F52" s="321">
        <f>'5. DEBTS'!I7</f>
        <v>0</v>
      </c>
      <c r="G52" s="322">
        <f>'5. DEBTS'!H7</f>
        <v>0</v>
      </c>
      <c r="H52" s="225" t="str">
        <f t="shared" ref="H52:H59" si="5">IF(G52=0," ",G52)</f>
        <v xml:space="preserve"> </v>
      </c>
      <c r="J52" s="296"/>
      <c r="K52" s="300" t="s">
        <v>32</v>
      </c>
      <c r="L52" s="300"/>
      <c r="O52" s="301">
        <f>'4. EXPENSES - LIVING'!G50</f>
        <v>0</v>
      </c>
      <c r="P52" s="224" t="str">
        <f t="shared" si="4"/>
        <v xml:space="preserve"> </v>
      </c>
    </row>
    <row r="53" spans="2:16" ht="21" customHeight="1" x14ac:dyDescent="0.2">
      <c r="B53" s="237"/>
      <c r="C53" s="323" t="s">
        <v>33</v>
      </c>
      <c r="D53" s="319">
        <f>'5. DEBTS'!F9</f>
        <v>0</v>
      </c>
      <c r="E53" s="320" t="s">
        <v>253</v>
      </c>
      <c r="F53" s="321">
        <f>'5. DEBTS'!I9</f>
        <v>0</v>
      </c>
      <c r="G53" s="324" t="str">
        <f>IF('5. DEBTS'!H9=0, " ",'5. DEBTS'!H9)</f>
        <v xml:space="preserve"> </v>
      </c>
      <c r="H53" s="225" t="str">
        <f t="shared" si="5"/>
        <v xml:space="preserve"> </v>
      </c>
      <c r="J53" s="296"/>
      <c r="K53" s="300" t="s">
        <v>15</v>
      </c>
      <c r="L53" s="300"/>
      <c r="O53" s="301">
        <f>'4. EXPENSES - LIVING'!G52</f>
        <v>0</v>
      </c>
      <c r="P53" s="224" t="str">
        <f t="shared" si="4"/>
        <v xml:space="preserve"> </v>
      </c>
    </row>
    <row r="54" spans="2:16" ht="21" customHeight="1" x14ac:dyDescent="0.2">
      <c r="B54" s="237"/>
      <c r="C54" s="323" t="s">
        <v>236</v>
      </c>
      <c r="D54" s="319">
        <f>'5. DEBTS'!F11</f>
        <v>0</v>
      </c>
      <c r="E54" s="320" t="s">
        <v>253</v>
      </c>
      <c r="F54" s="321">
        <f>'5. DEBTS'!I11</f>
        <v>0</v>
      </c>
      <c r="G54" s="325">
        <f>'5. DEBTS'!H11</f>
        <v>0</v>
      </c>
      <c r="H54" s="225" t="str">
        <f t="shared" si="5"/>
        <v xml:space="preserve"> </v>
      </c>
      <c r="J54" s="296"/>
      <c r="K54" s="300" t="s">
        <v>72</v>
      </c>
      <c r="L54" s="300"/>
      <c r="O54" s="301">
        <f>'4. EXPENSES - LIVING'!G54</f>
        <v>0</v>
      </c>
      <c r="P54" s="224" t="str">
        <f t="shared" si="4"/>
        <v xml:space="preserve"> </v>
      </c>
    </row>
    <row r="55" spans="2:16" ht="21" customHeight="1" x14ac:dyDescent="0.2">
      <c r="B55" s="237"/>
      <c r="C55" s="323" t="s">
        <v>236</v>
      </c>
      <c r="D55" s="222">
        <f>'5. DEBTS'!F13</f>
        <v>0</v>
      </c>
      <c r="E55" s="320" t="s">
        <v>253</v>
      </c>
      <c r="F55" s="321">
        <f>'5. DEBTS'!I13</f>
        <v>0</v>
      </c>
      <c r="G55" s="326">
        <f>'5. DEBTS'!H13</f>
        <v>0</v>
      </c>
      <c r="H55" s="225" t="str">
        <f t="shared" si="5"/>
        <v xml:space="preserve"> </v>
      </c>
      <c r="J55" s="296"/>
      <c r="K55" s="300" t="s">
        <v>73</v>
      </c>
      <c r="L55" s="300"/>
      <c r="O55" s="301">
        <f>'4. EXPENSES - LIVING'!G56</f>
        <v>0</v>
      </c>
      <c r="P55" s="224" t="str">
        <f t="shared" si="4"/>
        <v xml:space="preserve"> </v>
      </c>
    </row>
    <row r="56" spans="2:16" ht="21" customHeight="1" x14ac:dyDescent="0.2">
      <c r="B56" s="237"/>
      <c r="C56" s="323" t="s">
        <v>236</v>
      </c>
      <c r="D56" s="327" t="str">
        <f>IF('5. DEBTS'!F15=0, " ",'5. DEBTS'!F15)</f>
        <v xml:space="preserve"> </v>
      </c>
      <c r="E56" s="320" t="s">
        <v>253</v>
      </c>
      <c r="F56" s="328" t="str">
        <f>IF('5. DEBTS'!I15=0, " ",'5. DEBTS'!I15)</f>
        <v xml:space="preserve"> </v>
      </c>
      <c r="G56" s="324" t="str">
        <f>IF('5. DEBTS'!H15=0, " ",'5. DEBTS'!H15)</f>
        <v xml:space="preserve"> </v>
      </c>
      <c r="H56" s="225" t="str">
        <f>IF(G56=0," ",G56)</f>
        <v xml:space="preserve"> </v>
      </c>
      <c r="J56" s="296"/>
      <c r="K56" s="300" t="s">
        <v>34</v>
      </c>
      <c r="L56" s="300"/>
      <c r="O56" s="301">
        <f>'4. EXPENSES - LIVING'!G58</f>
        <v>0</v>
      </c>
      <c r="P56" s="224" t="str">
        <f t="shared" si="4"/>
        <v xml:space="preserve"> </v>
      </c>
    </row>
    <row r="57" spans="2:16" ht="21" customHeight="1" x14ac:dyDescent="0.2">
      <c r="B57" s="237"/>
      <c r="C57" s="323" t="s">
        <v>236</v>
      </c>
      <c r="D57" s="327" t="str">
        <f>IF('5. DEBTS'!F17=0, " ",'5. DEBTS'!F17)</f>
        <v xml:space="preserve"> </v>
      </c>
      <c r="E57" s="320" t="s">
        <v>253</v>
      </c>
      <c r="F57" s="328" t="str">
        <f>IF('5. DEBTS'!I17=0, " ",'5. DEBTS'!I17)</f>
        <v xml:space="preserve"> </v>
      </c>
      <c r="G57" s="324" t="str">
        <f>IF('5. DEBTS'!H17=0, " ",'5. DEBTS'!H17)</f>
        <v xml:space="preserve"> </v>
      </c>
      <c r="H57" s="225" t="str">
        <f>IF(G57=0," ",G57)</f>
        <v xml:space="preserve"> </v>
      </c>
      <c r="J57" s="296"/>
      <c r="K57" s="300" t="s">
        <v>49</v>
      </c>
      <c r="L57" s="300"/>
      <c r="O57" s="301">
        <f>'4. EXPENSES - LIVING'!G60</f>
        <v>0</v>
      </c>
      <c r="P57" s="224" t="str">
        <f t="shared" si="4"/>
        <v xml:space="preserve"> </v>
      </c>
    </row>
    <row r="58" spans="2:16" ht="21" customHeight="1" x14ac:dyDescent="0.2">
      <c r="B58" s="237"/>
      <c r="C58" s="323" t="s">
        <v>236</v>
      </c>
      <c r="D58" s="327" t="str">
        <f>IF('5. DEBTS'!F19=0, " ",'5. DEBTS'!F19)</f>
        <v xml:space="preserve"> </v>
      </c>
      <c r="E58" s="320" t="s">
        <v>253</v>
      </c>
      <c r="F58" s="328" t="str">
        <f>IF('5. DEBTS'!I19=0, " ",'5. DEBTS'!I19)</f>
        <v xml:space="preserve"> </v>
      </c>
      <c r="G58" s="324" t="str">
        <f>IF('5. DEBTS'!H19=0, " ",'5. DEBTS'!H19)</f>
        <v xml:space="preserve"> </v>
      </c>
      <c r="H58" s="225" t="str">
        <f t="shared" si="5"/>
        <v xml:space="preserve"> </v>
      </c>
      <c r="J58" s="296"/>
      <c r="K58" s="300" t="s">
        <v>50</v>
      </c>
      <c r="L58" s="300"/>
      <c r="O58" s="301">
        <f>'4. EXPENSES - LIVING'!I48</f>
        <v>0</v>
      </c>
      <c r="P58" s="224" t="str">
        <f t="shared" si="4"/>
        <v xml:space="preserve"> </v>
      </c>
    </row>
    <row r="59" spans="2:16" ht="21" customHeight="1" x14ac:dyDescent="0.2">
      <c r="B59" s="237"/>
      <c r="C59" s="323" t="s">
        <v>177</v>
      </c>
      <c r="D59" s="327" t="str">
        <f>IF('5. DEBTS'!F21=0, " ",'5. DEBTS'!F21)</f>
        <v xml:space="preserve"> </v>
      </c>
      <c r="E59" s="320" t="s">
        <v>253</v>
      </c>
      <c r="F59" s="328" t="str">
        <f>IF('5. DEBTS'!I21=0, " ",'5. DEBTS'!I21)</f>
        <v xml:space="preserve"> </v>
      </c>
      <c r="G59" s="324" t="str">
        <f>IF('5. DEBTS'!H21=0, " ",'5. DEBTS'!H21)</f>
        <v xml:space="preserve"> </v>
      </c>
      <c r="H59" s="225" t="str">
        <f t="shared" si="5"/>
        <v xml:space="preserve"> </v>
      </c>
      <c r="J59" s="296"/>
      <c r="K59" s="300" t="s">
        <v>35</v>
      </c>
      <c r="L59" s="300"/>
      <c r="O59" s="301">
        <f>'4. EXPENSES - LIVING'!I50</f>
        <v>0</v>
      </c>
      <c r="P59" s="224" t="str">
        <f t="shared" si="4"/>
        <v xml:space="preserve"> </v>
      </c>
    </row>
    <row r="60" spans="2:16" ht="21" customHeight="1" x14ac:dyDescent="0.2">
      <c r="B60" s="237"/>
      <c r="C60" s="323" t="s">
        <v>177</v>
      </c>
      <c r="D60" s="327" t="str">
        <f>IF('5. DEBTS'!F23=0, " ",'5. DEBTS'!F23)</f>
        <v xml:space="preserve"> </v>
      </c>
      <c r="E60" s="320" t="s">
        <v>253</v>
      </c>
      <c r="F60" s="328" t="str">
        <f>IF('5. DEBTS'!I23=0, " ",'5. DEBTS'!I23)</f>
        <v xml:space="preserve"> </v>
      </c>
      <c r="G60" s="324" t="str">
        <f>IF('5. DEBTS'!H23=0, " ",'5. DEBTS'!H23)</f>
        <v xml:space="preserve"> </v>
      </c>
      <c r="H60" s="225" t="str">
        <f t="shared" ref="H60:H66" si="6">IF(G60=0," ",G60)</f>
        <v xml:space="preserve"> </v>
      </c>
      <c r="J60" s="296"/>
      <c r="K60" s="300" t="s">
        <v>51</v>
      </c>
      <c r="L60" s="300"/>
      <c r="O60" s="301">
        <f>'4. EXPENSES - LIVING'!I52</f>
        <v>0</v>
      </c>
      <c r="P60" s="224" t="str">
        <f t="shared" si="4"/>
        <v xml:space="preserve"> </v>
      </c>
    </row>
    <row r="61" spans="2:16" ht="21" customHeight="1" x14ac:dyDescent="0.2">
      <c r="B61" s="237"/>
      <c r="C61" s="323" t="s">
        <v>237</v>
      </c>
      <c r="D61" s="327" t="str">
        <f>IF('5. DEBTS'!F25=0, " ",'5. DEBTS'!F25)</f>
        <v xml:space="preserve"> </v>
      </c>
      <c r="E61" s="320" t="s">
        <v>253</v>
      </c>
      <c r="F61" s="328" t="str">
        <f>IF('5. DEBTS'!I25=0, " ",'5. DEBTS'!I25)</f>
        <v xml:space="preserve"> </v>
      </c>
      <c r="G61" s="324" t="str">
        <f>IF('5. DEBTS'!H25=0, " ",'5. DEBTS'!H25)</f>
        <v xml:space="preserve"> </v>
      </c>
      <c r="H61" s="225" t="str">
        <f t="shared" si="6"/>
        <v xml:space="preserve"> </v>
      </c>
      <c r="J61" s="296"/>
      <c r="K61" s="300" t="s">
        <v>52</v>
      </c>
      <c r="L61" s="300"/>
      <c r="O61" s="301">
        <f>'4. EXPENSES - LIVING'!I54</f>
        <v>0</v>
      </c>
      <c r="P61" s="224" t="str">
        <f t="shared" si="4"/>
        <v xml:space="preserve"> </v>
      </c>
    </row>
    <row r="62" spans="2:16" ht="21" customHeight="1" x14ac:dyDescent="0.2">
      <c r="B62" s="237"/>
      <c r="C62" s="323" t="s">
        <v>237</v>
      </c>
      <c r="D62" s="327" t="str">
        <f>IF('5. DEBTS'!F27=0, " ",'5. DEBTS'!F27)</f>
        <v xml:space="preserve"> </v>
      </c>
      <c r="E62" s="320" t="s">
        <v>253</v>
      </c>
      <c r="F62" s="328" t="str">
        <f>IF('5. DEBTS'!I27=0, " ",'5. DEBTS'!I27)</f>
        <v xml:space="preserve"> </v>
      </c>
      <c r="G62" s="324" t="str">
        <f>IF('5. DEBTS'!H27=0, " ",'5. DEBTS'!H27)</f>
        <v xml:space="preserve"> </v>
      </c>
      <c r="H62" s="225" t="str">
        <f t="shared" si="6"/>
        <v xml:space="preserve"> </v>
      </c>
      <c r="J62" s="296"/>
      <c r="K62" s="300" t="s">
        <v>53</v>
      </c>
      <c r="L62" s="300"/>
      <c r="O62" s="301">
        <f>'4. EXPENSES - LIVING'!I56</f>
        <v>0</v>
      </c>
      <c r="P62" s="224" t="str">
        <f t="shared" si="4"/>
        <v xml:space="preserve"> </v>
      </c>
    </row>
    <row r="63" spans="2:16" ht="21" customHeight="1" x14ac:dyDescent="0.2">
      <c r="B63" s="237"/>
      <c r="C63" s="323" t="s">
        <v>238</v>
      </c>
      <c r="D63" s="327" t="str">
        <f>IF('5. DEBTS'!F29=0, " ",'5. DEBTS'!F29)</f>
        <v xml:space="preserve"> </v>
      </c>
      <c r="E63" s="320" t="s">
        <v>253</v>
      </c>
      <c r="F63" s="328" t="str">
        <f>IF('5. DEBTS'!I29=0, " ",'5. DEBTS'!I29)</f>
        <v xml:space="preserve"> </v>
      </c>
      <c r="G63" s="324" t="str">
        <f>IF('5. DEBTS'!H29=0, " ",'5. DEBTS'!H29)</f>
        <v xml:space="preserve"> </v>
      </c>
      <c r="H63" s="225" t="str">
        <f t="shared" si="6"/>
        <v xml:space="preserve"> </v>
      </c>
      <c r="J63" s="296"/>
      <c r="K63" s="300" t="s">
        <v>75</v>
      </c>
      <c r="L63" s="300"/>
      <c r="O63" s="301">
        <f>'4. EXPENSES - LIVING'!I58</f>
        <v>0</v>
      </c>
      <c r="P63" s="224" t="str">
        <f>IF(O63=0," ",O63)</f>
        <v xml:space="preserve"> </v>
      </c>
    </row>
    <row r="64" spans="2:16" ht="21" customHeight="1" x14ac:dyDescent="0.2">
      <c r="B64" s="237"/>
      <c r="C64" s="329" t="s">
        <v>6</v>
      </c>
      <c r="D64" s="327" t="str">
        <f>IF('5. DEBTS'!F31=0, " ",'5. DEBTS'!F31)</f>
        <v xml:space="preserve"> </v>
      </c>
      <c r="E64" s="320" t="s">
        <v>253</v>
      </c>
      <c r="F64" s="328" t="str">
        <f>IF('5. DEBTS'!I31=0, " ",'5. DEBTS'!I31)</f>
        <v xml:space="preserve"> </v>
      </c>
      <c r="G64" s="324" t="str">
        <f>IF('5. DEBTS'!H31=0, " ",'5. DEBTS'!H31)</f>
        <v xml:space="preserve"> </v>
      </c>
      <c r="H64" s="225" t="str">
        <f t="shared" si="6"/>
        <v xml:space="preserve"> </v>
      </c>
      <c r="J64" s="296"/>
      <c r="K64" s="300" t="s">
        <v>6</v>
      </c>
      <c r="L64" s="300"/>
      <c r="O64" s="301">
        <f>'4. EXPENSES - LIVING'!I60</f>
        <v>0</v>
      </c>
      <c r="P64" s="224" t="str">
        <f>IF(O64=0," ",O64)</f>
        <v xml:space="preserve"> </v>
      </c>
    </row>
    <row r="65" spans="2:26" ht="21" customHeight="1" x14ac:dyDescent="0.2">
      <c r="B65" s="237"/>
      <c r="C65" s="329" t="s">
        <v>6</v>
      </c>
      <c r="D65" s="327" t="str">
        <f>IF('5. DEBTS'!F33=0, " ",'5. DEBTS'!F33)</f>
        <v xml:space="preserve"> </v>
      </c>
      <c r="E65" s="320" t="s">
        <v>253</v>
      </c>
      <c r="F65" s="328" t="str">
        <f>IF('5. DEBTS'!I33=0, " ",'5. DEBTS'!I33)</f>
        <v xml:space="preserve"> </v>
      </c>
      <c r="G65" s="324" t="str">
        <f>IF('5. DEBTS'!H33=0, " ",'5. DEBTS'!H33)</f>
        <v xml:space="preserve"> </v>
      </c>
      <c r="H65" s="225" t="str">
        <f t="shared" si="6"/>
        <v xml:space="preserve"> </v>
      </c>
      <c r="J65" s="296"/>
      <c r="K65" s="238"/>
      <c r="N65" s="238" t="s">
        <v>8</v>
      </c>
      <c r="O65" s="279">
        <f>SUM(O51:O64)</f>
        <v>0</v>
      </c>
      <c r="P65" s="279">
        <f>SUM(P51:P64)</f>
        <v>0</v>
      </c>
    </row>
    <row r="66" spans="2:26" ht="21" customHeight="1" thickBot="1" x14ac:dyDescent="0.25">
      <c r="B66" s="237"/>
      <c r="C66" s="329" t="s">
        <v>6</v>
      </c>
      <c r="D66" s="327" t="str">
        <f>IF('5. DEBTS'!F35=0, " ",'5. DEBTS'!F35)</f>
        <v xml:space="preserve"> </v>
      </c>
      <c r="E66" s="320" t="s">
        <v>253</v>
      </c>
      <c r="F66" s="328" t="str">
        <f>IF('5. DEBTS'!I35=0, " ",'5. DEBTS'!I35)</f>
        <v xml:space="preserve"> </v>
      </c>
      <c r="G66" s="324" t="str">
        <f>IF('5. DEBTS'!H35=0, " ",'5. DEBTS'!H35)</f>
        <v xml:space="preserve"> </v>
      </c>
      <c r="H66" s="227" t="str">
        <f t="shared" si="6"/>
        <v xml:space="preserve"> </v>
      </c>
      <c r="J66" s="296"/>
      <c r="K66" s="238"/>
      <c r="L66" s="238"/>
      <c r="O66" s="309"/>
      <c r="P66" s="309"/>
    </row>
    <row r="67" spans="2:26" ht="21" customHeight="1" x14ac:dyDescent="0.2">
      <c r="B67" s="262"/>
      <c r="C67" s="234"/>
      <c r="D67" s="238" t="s">
        <v>23</v>
      </c>
      <c r="E67" s="330"/>
      <c r="F67" s="331">
        <f>SUM(F52:F66)</f>
        <v>0</v>
      </c>
      <c r="G67" s="331">
        <f>SUM(G52:G66)</f>
        <v>0</v>
      </c>
      <c r="H67" s="331">
        <f>SUM(H52:H66)</f>
        <v>0</v>
      </c>
      <c r="J67" s="296"/>
      <c r="K67" s="332"/>
      <c r="N67" s="238" t="s">
        <v>18</v>
      </c>
      <c r="O67" s="279">
        <f>O65+O49+O37+O26</f>
        <v>0</v>
      </c>
      <c r="P67" s="279">
        <f>P65+P49+P37+P26</f>
        <v>0</v>
      </c>
    </row>
    <row r="68" spans="2:26" ht="21" customHeight="1" thickBot="1" x14ac:dyDescent="0.25">
      <c r="B68" s="284"/>
      <c r="C68" s="333"/>
      <c r="D68" s="246"/>
      <c r="E68" s="285"/>
      <c r="F68" s="285" t="s">
        <v>78</v>
      </c>
      <c r="G68" s="334" t="str">
        <f>IF($G$17=0," ",($G$17+$O$11) * 0.05)</f>
        <v xml:space="preserve"> </v>
      </c>
      <c r="H68" s="286" t="str">
        <f>IF($H$17=0," ",($H$17+$P$11) * 0.05)</f>
        <v xml:space="preserve"> </v>
      </c>
      <c r="J68" s="284"/>
      <c r="K68" s="333"/>
      <c r="L68" s="313"/>
      <c r="M68" s="313"/>
      <c r="N68" s="285" t="s">
        <v>77</v>
      </c>
      <c r="O68" s="286" t="str">
        <f>IF($G$17=0," ",($G$17+$O$11) * 0.4)</f>
        <v xml:space="preserve"> </v>
      </c>
      <c r="P68" s="286" t="str">
        <f>IF($H$17=0," ",($H$17+$P$11) * 0.4)</f>
        <v xml:space="preserve"> </v>
      </c>
      <c r="Z68" s="233"/>
    </row>
    <row r="69" spans="2:26" ht="21" customHeight="1" thickBot="1" x14ac:dyDescent="0.25">
      <c r="Z69" s="233"/>
    </row>
    <row r="70" spans="2:26" ht="26.1" customHeight="1" x14ac:dyDescent="0.2">
      <c r="B70" s="335" t="s">
        <v>69</v>
      </c>
      <c r="C70" s="336"/>
      <c r="D70" s="336"/>
      <c r="E70" s="336"/>
      <c r="F70" s="336"/>
      <c r="G70" s="336"/>
      <c r="H70" s="336"/>
      <c r="I70" s="336"/>
      <c r="J70" s="336"/>
      <c r="K70" s="336"/>
      <c r="L70" s="336"/>
      <c r="M70" s="336"/>
      <c r="N70" s="336"/>
      <c r="O70" s="336"/>
      <c r="P70" s="337"/>
      <c r="X70" s="233"/>
      <c r="Z70" s="233"/>
    </row>
    <row r="71" spans="2:26" ht="26.1" customHeight="1" x14ac:dyDescent="0.2">
      <c r="B71" s="338"/>
      <c r="C71" s="36"/>
      <c r="D71" s="41"/>
      <c r="E71" s="339"/>
      <c r="F71" s="339"/>
      <c r="G71" s="340" t="s">
        <v>36</v>
      </c>
      <c r="H71" s="341" t="s">
        <v>254</v>
      </c>
      <c r="I71" s="41"/>
      <c r="J71" s="342"/>
      <c r="K71" s="343"/>
      <c r="L71" s="340" t="s">
        <v>217</v>
      </c>
      <c r="M71" s="341" t="s">
        <v>254</v>
      </c>
      <c r="N71" s="41"/>
      <c r="O71" s="41"/>
      <c r="P71" s="344"/>
      <c r="X71" s="233"/>
      <c r="Z71" s="233"/>
    </row>
    <row r="72" spans="2:26" ht="21.95" customHeight="1" x14ac:dyDescent="0.2">
      <c r="B72" s="345"/>
      <c r="C72" s="15"/>
      <c r="D72" s="346" t="s">
        <v>179</v>
      </c>
      <c r="E72" s="347"/>
      <c r="F72" s="348"/>
      <c r="G72" s="349">
        <f>$G$17</f>
        <v>0</v>
      </c>
      <c r="H72" s="350"/>
      <c r="I72" s="351"/>
      <c r="J72" s="352"/>
      <c r="K72" s="353"/>
      <c r="L72" s="354">
        <f>$H$17</f>
        <v>0</v>
      </c>
      <c r="M72" s="350"/>
      <c r="N72" s="350"/>
      <c r="O72" s="355"/>
      <c r="P72" s="242"/>
      <c r="X72" s="233"/>
      <c r="Z72" s="233"/>
    </row>
    <row r="73" spans="2:26" ht="21.95" customHeight="1" x14ac:dyDescent="0.2">
      <c r="B73" s="345"/>
      <c r="C73" s="15"/>
      <c r="D73" s="356" t="s">
        <v>180</v>
      </c>
      <c r="E73" s="357"/>
      <c r="F73" s="36"/>
      <c r="G73" s="358">
        <f>-$O$15</f>
        <v>0</v>
      </c>
      <c r="H73" s="359" t="str">
        <f>IF($G$17=0," ",$O$15/$G$17)</f>
        <v xml:space="preserve"> </v>
      </c>
      <c r="I73" s="8"/>
      <c r="J73" s="360"/>
      <c r="L73" s="361">
        <f>-$P$15</f>
        <v>-250</v>
      </c>
      <c r="M73" s="362" t="str">
        <f>IF($H$17=0," ",$P$15/$G$17)</f>
        <v xml:space="preserve"> </v>
      </c>
      <c r="N73" s="41"/>
      <c r="O73" s="363"/>
      <c r="P73" s="242"/>
    </row>
    <row r="74" spans="2:26" ht="21.95" customHeight="1" x14ac:dyDescent="0.2">
      <c r="B74" s="345"/>
      <c r="C74" s="15"/>
      <c r="D74" s="356" t="s">
        <v>181</v>
      </c>
      <c r="E74" s="357"/>
      <c r="F74" s="36"/>
      <c r="G74" s="364"/>
      <c r="H74" s="41"/>
      <c r="I74" s="8"/>
      <c r="J74" s="360"/>
      <c r="L74" s="365"/>
      <c r="M74" s="366"/>
      <c r="N74" s="41"/>
      <c r="O74" s="363"/>
      <c r="P74" s="242"/>
    </row>
    <row r="75" spans="2:26" ht="21.95" customHeight="1" x14ac:dyDescent="0.2">
      <c r="B75" s="345"/>
      <c r="C75" s="15"/>
      <c r="D75" s="356" t="s">
        <v>120</v>
      </c>
      <c r="E75" s="357"/>
      <c r="F75" s="36"/>
      <c r="G75" s="358">
        <f>-$G$37</f>
        <v>0</v>
      </c>
      <c r="H75" s="359" t="str">
        <f>IF($G$17=0," ",$G$37/$G$17)</f>
        <v xml:space="preserve"> </v>
      </c>
      <c r="I75" s="8"/>
      <c r="J75" s="360"/>
      <c r="L75" s="358">
        <f>-H37</f>
        <v>0</v>
      </c>
      <c r="M75" s="362" t="str">
        <f>IF($H$17=0," ",$H$37/$H$17)</f>
        <v xml:space="preserve"> </v>
      </c>
      <c r="N75" s="41"/>
      <c r="O75" s="363"/>
      <c r="P75" s="242"/>
    </row>
    <row r="76" spans="2:26" ht="21.95" customHeight="1" x14ac:dyDescent="0.2">
      <c r="B76" s="345"/>
      <c r="C76" s="15"/>
      <c r="D76" s="356" t="s">
        <v>121</v>
      </c>
      <c r="E76" s="357"/>
      <c r="F76" s="36"/>
      <c r="G76" s="358">
        <f>-G47</f>
        <v>0</v>
      </c>
      <c r="H76" s="359" t="str">
        <f>IF($G$17=0," ",$G$47/$G$17)</f>
        <v xml:space="preserve"> </v>
      </c>
      <c r="I76" s="8"/>
      <c r="J76" s="360"/>
      <c r="L76" s="358">
        <f>-H47</f>
        <v>-220</v>
      </c>
      <c r="M76" s="362" t="str">
        <f>IF($H$17=0," ",$H$47/$H$17)</f>
        <v xml:space="preserve"> </v>
      </c>
      <c r="N76" s="41"/>
      <c r="O76" s="363"/>
      <c r="P76" s="242"/>
    </row>
    <row r="77" spans="2:26" ht="21.95" customHeight="1" x14ac:dyDescent="0.2">
      <c r="B77" s="345"/>
      <c r="C77" s="15"/>
      <c r="D77" s="356" t="s">
        <v>122</v>
      </c>
      <c r="E77" s="357"/>
      <c r="F77" s="41"/>
      <c r="G77" s="358">
        <f>-O67</f>
        <v>0</v>
      </c>
      <c r="H77" s="359" t="str">
        <f>IF($G$17=0," ",$O$67/$G$17)</f>
        <v xml:space="preserve"> </v>
      </c>
      <c r="I77" s="8"/>
      <c r="J77" s="360"/>
      <c r="L77" s="358">
        <f>-P67</f>
        <v>0</v>
      </c>
      <c r="M77" s="362" t="str">
        <f>IF($H$17=0," ",$P$67/$H$17)</f>
        <v xml:space="preserve"> </v>
      </c>
      <c r="N77" s="41"/>
      <c r="O77" s="363"/>
      <c r="P77" s="242"/>
    </row>
    <row r="78" spans="2:26" ht="21.95" customHeight="1" x14ac:dyDescent="0.2">
      <c r="B78" s="345"/>
      <c r="C78" s="15"/>
      <c r="D78" s="367" t="s">
        <v>123</v>
      </c>
      <c r="E78" s="347"/>
      <c r="F78" s="350"/>
      <c r="G78" s="349">
        <f>-G67</f>
        <v>0</v>
      </c>
      <c r="H78" s="368" t="str">
        <f>IF($G$17=0," ",$G$67/$G$17)</f>
        <v xml:space="preserve"> </v>
      </c>
      <c r="I78" s="351"/>
      <c r="J78" s="352"/>
      <c r="K78" s="353"/>
      <c r="L78" s="349">
        <f>-H67</f>
        <v>0</v>
      </c>
      <c r="M78" s="369" t="str">
        <f>IF($H$17=0," ",$H$67/$H$17)</f>
        <v xml:space="preserve"> </v>
      </c>
      <c r="N78" s="350"/>
      <c r="O78" s="363"/>
      <c r="P78" s="242"/>
    </row>
    <row r="79" spans="2:26" ht="21.95" customHeight="1" x14ac:dyDescent="0.2">
      <c r="B79" s="345"/>
      <c r="C79" s="15"/>
      <c r="D79" s="370" t="s">
        <v>124</v>
      </c>
      <c r="E79" s="357"/>
      <c r="F79" s="45"/>
      <c r="G79" s="358">
        <f>SUM(G72:G78)</f>
        <v>0</v>
      </c>
      <c r="H79" s="41"/>
      <c r="I79" s="8"/>
      <c r="J79" s="360"/>
      <c r="L79" s="358">
        <f>L72+L73+L75+L76+L77+L78</f>
        <v>-470</v>
      </c>
      <c r="M79" s="41"/>
      <c r="N79" s="41"/>
      <c r="O79" s="363"/>
      <c r="P79" s="242"/>
    </row>
    <row r="80" spans="2:26" ht="21.95" customHeight="1" thickBot="1" x14ac:dyDescent="0.25">
      <c r="B80" s="371"/>
      <c r="C80" s="372"/>
      <c r="D80" s="372"/>
      <c r="E80" s="372"/>
      <c r="F80" s="372"/>
      <c r="G80" s="373"/>
      <c r="H80" s="373"/>
      <c r="I80" s="373"/>
      <c r="J80" s="374"/>
      <c r="K80" s="373"/>
      <c r="L80" s="373"/>
      <c r="M80" s="373"/>
      <c r="N80" s="373"/>
      <c r="O80" s="373"/>
      <c r="P80" s="249"/>
    </row>
    <row r="81" spans="2:14" ht="21.95" customHeight="1" x14ac:dyDescent="0.2"/>
    <row r="82" spans="2:14" ht="16.5" customHeight="1" x14ac:dyDescent="0.2">
      <c r="B82" s="234"/>
      <c r="C82" s="234"/>
      <c r="D82" s="233"/>
      <c r="E82" s="233"/>
      <c r="H82" s="234"/>
      <c r="I82" s="234"/>
      <c r="J82" s="234"/>
      <c r="K82" s="234"/>
      <c r="L82" s="234"/>
      <c r="M82" s="234"/>
      <c r="N82" s="234"/>
    </row>
    <row r="83" spans="2:14" ht="16.5" customHeight="1" x14ac:dyDescent="0.2">
      <c r="B83" s="234"/>
      <c r="C83" s="234"/>
      <c r="D83" s="233"/>
      <c r="E83" s="233"/>
      <c r="H83" s="234"/>
      <c r="I83" s="234"/>
      <c r="J83" s="234"/>
      <c r="K83" s="234"/>
      <c r="L83" s="234"/>
      <c r="M83" s="234"/>
      <c r="N83" s="234"/>
    </row>
    <row r="84" spans="2:14" ht="16.5" customHeight="1" x14ac:dyDescent="0.2">
      <c r="B84" s="234"/>
      <c r="C84" s="234"/>
      <c r="D84" s="233"/>
      <c r="E84" s="233"/>
      <c r="H84" s="234"/>
      <c r="I84" s="234"/>
      <c r="J84" s="234"/>
      <c r="K84" s="234"/>
      <c r="L84" s="234"/>
      <c r="M84" s="234"/>
      <c r="N84" s="234"/>
    </row>
    <row r="85" spans="2:14" ht="16.5" customHeight="1" x14ac:dyDescent="0.2">
      <c r="B85" s="234"/>
      <c r="C85" s="234"/>
      <c r="D85" s="233"/>
      <c r="E85" s="233"/>
      <c r="H85" s="234"/>
      <c r="I85" s="234"/>
      <c r="J85" s="234"/>
      <c r="K85" s="234"/>
      <c r="L85" s="234"/>
      <c r="M85" s="234"/>
      <c r="N85" s="234"/>
    </row>
    <row r="86" spans="2:14" ht="16.5" customHeight="1" x14ac:dyDescent="0.2">
      <c r="B86" s="234"/>
      <c r="C86" s="234"/>
      <c r="D86" s="233"/>
      <c r="E86" s="233"/>
      <c r="H86" s="234"/>
      <c r="I86" s="234"/>
      <c r="J86" s="234"/>
      <c r="K86" s="234"/>
      <c r="L86" s="234"/>
      <c r="M86" s="234"/>
      <c r="N86" s="234"/>
    </row>
  </sheetData>
  <sheetProtection algorithmName="SHA-512" hashValue="VLPET3fg7qpFHdfK4CC9OyXnXotSrZ1Bn1ldbV89itN3siy3zBJvSNcmSz3N/3Fk115+08eTiGiMT5FLcMsAQQ==" saltValue="oWoUJsVWpgor3PZ9x3TPzQ==" spinCount="100000" sheet="1" objects="1" scenarios="1"/>
  <mergeCells count="11">
    <mergeCell ref="B70:P70"/>
    <mergeCell ref="B2:P2"/>
    <mergeCell ref="G3:M3"/>
    <mergeCell ref="G4:M4"/>
    <mergeCell ref="G5:M5"/>
    <mergeCell ref="B7:H7"/>
    <mergeCell ref="B40:H40"/>
    <mergeCell ref="J7:P7"/>
    <mergeCell ref="B19:H19"/>
    <mergeCell ref="J19:P19"/>
    <mergeCell ref="B50:H50"/>
  </mergeCells>
  <phoneticPr fontId="2" type="noConversion"/>
  <conditionalFormatting sqref="G79 L79">
    <cfRule type="cellIs" dxfId="17" priority="34" operator="equal">
      <formula>0</formula>
    </cfRule>
    <cfRule type="cellIs" dxfId="16" priority="35" operator="lessThan">
      <formula>0</formula>
    </cfRule>
    <cfRule type="cellIs" dxfId="15" priority="36" operator="greaterThan">
      <formula>0</formula>
    </cfRule>
  </conditionalFormatting>
  <conditionalFormatting sqref="M78 H78">
    <cfRule type="cellIs" dxfId="14" priority="1" operator="lessThan">
      <formula>0.105</formula>
    </cfRule>
    <cfRule type="cellIs" dxfId="13" priority="2" operator="between">
      <formula>0.105</formula>
      <formula>0.15</formula>
    </cfRule>
    <cfRule type="cellIs" dxfId="12" priority="3" operator="greaterThan">
      <formula>0.15</formula>
    </cfRule>
  </conditionalFormatting>
  <conditionalFormatting sqref="M77 H77">
    <cfRule type="cellIs" dxfId="11" priority="12" operator="between">
      <formula>0.405</formula>
      <formula>0.45</formula>
    </cfRule>
    <cfRule type="cellIs" dxfId="10" priority="16" operator="greaterThan">
      <formula>0.45</formula>
    </cfRule>
    <cfRule type="cellIs" dxfId="9" priority="8" operator="lessThan">
      <formula>0.405</formula>
    </cfRule>
  </conditionalFormatting>
  <conditionalFormatting sqref="M76 H76">
    <cfRule type="cellIs" dxfId="8" priority="9" operator="lessThan">
      <formula>0.105</formula>
    </cfRule>
    <cfRule type="cellIs" dxfId="7" priority="13" operator="between">
      <formula>0.105</formula>
      <formula>0.15</formula>
    </cfRule>
    <cfRule type="cellIs" dxfId="6" priority="17" operator="greaterThan">
      <formula>0.15</formula>
    </cfRule>
  </conditionalFormatting>
  <conditionalFormatting sqref="M75 H75">
    <cfRule type="cellIs" dxfId="5" priority="10" operator="lessThan">
      <formula>0.355</formula>
    </cfRule>
    <cfRule type="cellIs" dxfId="4" priority="14" operator="between">
      <formula>0.355</formula>
      <formula>0.4</formula>
    </cfRule>
    <cfRule type="cellIs" dxfId="3" priority="18" operator="greaterThan">
      <formula>0.4</formula>
    </cfRule>
  </conditionalFormatting>
  <conditionalFormatting sqref="M73 H73">
    <cfRule type="cellIs" dxfId="2" priority="4" operator="lessThan">
      <formula>0.05</formula>
    </cfRule>
    <cfRule type="cellIs" dxfId="0" priority="5" operator="between">
      <formula>0.05</formula>
      <formula>0.095</formula>
    </cfRule>
    <cfRule type="cellIs" dxfId="1" priority="6" operator="greaterThan">
      <formula>0.095</formula>
    </cfRule>
  </conditionalFormatting>
  <pageMargins left="0.25" right="0.25" top="0.25" bottom="0.25" header="0.25" footer="0.25"/>
  <pageSetup scale="27" orientation="portrait" horizontalDpi="4294967292" verticalDpi="4294967292" r:id="rId1"/>
  <rowBreaks count="1" manualBreakCount="1">
    <brk id="81" max="16383" man="1"/>
  </rowBreaks>
  <colBreaks count="1" manualBreakCount="1">
    <brk id="17" max="1048575" man="1"/>
  </col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START HERE!</vt:lpstr>
      <vt:lpstr>1. INCOME</vt:lpstr>
      <vt:lpstr>2. SAVINGS</vt:lpstr>
      <vt:lpstr>3. EXPENSES - HOUSE &amp; TRANSP</vt:lpstr>
      <vt:lpstr>4. EXPENSES - LIVING</vt:lpstr>
      <vt:lpstr>5. DEBTS</vt:lpstr>
      <vt:lpstr>SUMMARY &amp; SUBMIT</vt:lpstr>
      <vt:lpstr>How To - Spending Plan</vt:lpstr>
      <vt:lpstr>Spending Plan</vt:lpstr>
      <vt:lpstr>Living Expense Tracker</vt:lpstr>
      <vt:lpstr>Formulas</vt:lpstr>
      <vt:lpstr>PayFrequency</vt:lpstr>
      <vt:lpstr>'1. INCOME'!Print_Area</vt:lpstr>
      <vt:lpstr>'2. SAVINGS'!Print_Area</vt:lpstr>
      <vt:lpstr>'3. EXPENSES - HOUSE &amp; TRANSP'!Print_Area</vt:lpstr>
      <vt:lpstr>'4. EXPENSES - LIVING'!Print_Area</vt:lpstr>
      <vt:lpstr>'5. DEBTS'!Print_Area</vt:lpstr>
      <vt:lpstr>'How To - Spending Plan'!Print_Area</vt:lpstr>
      <vt:lpstr>'START HERE!'!Print_Area</vt:lpstr>
      <vt:lpstr>'SUMMARY &amp; SUBMIT'!Print_Area</vt:lpstr>
    </vt:vector>
  </TitlesOfParts>
  <Company>Primerica Financial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Marcy Musselman</dc:creator>
  <cp:lastModifiedBy>Marcy Musselman</cp:lastModifiedBy>
  <cp:lastPrinted>2015-08-05T17:01:53Z</cp:lastPrinted>
  <dcterms:created xsi:type="dcterms:W3CDTF">2010-01-04T03:50:27Z</dcterms:created>
  <dcterms:modified xsi:type="dcterms:W3CDTF">2016-11-02T00:04:14Z</dcterms:modified>
</cp:coreProperties>
</file>